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D5432C40-C063-496B-9B03-A09CFD172433}" xr6:coauthVersionLast="47" xr6:coauthVersionMax="47" xr10:uidLastSave="{00000000-0000-0000-0000-000000000000}"/>
  <bookViews>
    <workbookView xWindow="-120" yWindow="-120" windowWidth="29040" windowHeight="15840" tabRatio="863" activeTab="1" xr2:uid="{00000000-000D-0000-FFFF-FFFF00000000}"/>
  </bookViews>
  <sheets>
    <sheet name="Data Sheet" sheetId="1" r:id="rId1"/>
    <sheet name="BP, PR, PP in Color" sheetId="6" r:id="rId2"/>
    <sheet name="BP, PR, PP in B&amp;W" sheetId="9" r:id="rId3"/>
    <sheet name="Body Temperature" sheetId="13" r:id="rId4"/>
    <sheet name="Respiratory Rate" sheetId="16" r:id="rId5"/>
    <sheet name="Running AVG in Color" sheetId="7" r:id="rId6"/>
    <sheet name="Running AVG in B&amp;W" sheetId="10" r:id="rId7"/>
    <sheet name="Extras in Color" sheetId="11" r:id="rId8"/>
    <sheet name="Extras in BW"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5" i="1" l="1"/>
  <c r="G186" i="1"/>
  <c r="G187" i="1"/>
  <c r="G188" i="1"/>
  <c r="G189" i="1"/>
  <c r="G190" i="1"/>
  <c r="G191" i="1"/>
  <c r="G192" i="1"/>
  <c r="G193" i="1"/>
  <c r="G194" i="1"/>
  <c r="G195" i="1"/>
  <c r="G196" i="1"/>
  <c r="G197" i="1"/>
  <c r="G198" i="1"/>
  <c r="G199" i="1"/>
  <c r="G200" i="1"/>
  <c r="G201" i="1"/>
  <c r="G202" i="1"/>
  <c r="G203" i="1"/>
  <c r="G204" i="1"/>
  <c r="G205" i="1"/>
  <c r="G184" i="1"/>
  <c r="G165" i="1"/>
  <c r="G166" i="1"/>
  <c r="G167" i="1"/>
  <c r="G168" i="1"/>
  <c r="G169" i="1"/>
  <c r="G170" i="1"/>
  <c r="G171" i="1"/>
  <c r="G172" i="1"/>
  <c r="G173" i="1"/>
  <c r="G174" i="1"/>
  <c r="G175" i="1"/>
  <c r="G176" i="1"/>
  <c r="G177" i="1"/>
  <c r="G178" i="1"/>
  <c r="G179" i="1"/>
  <c r="G180" i="1"/>
  <c r="G181" i="1"/>
  <c r="G182" i="1"/>
  <c r="G183" i="1"/>
  <c r="G164" i="1"/>
  <c r="G145" i="1"/>
  <c r="G146" i="1"/>
  <c r="G147" i="1"/>
  <c r="G148" i="1"/>
  <c r="G149" i="1"/>
  <c r="G150" i="1"/>
  <c r="G151" i="1"/>
  <c r="G152" i="1"/>
  <c r="G153" i="1"/>
  <c r="G154" i="1"/>
  <c r="G155" i="1"/>
  <c r="G156" i="1"/>
  <c r="G157" i="1"/>
  <c r="G158" i="1"/>
  <c r="G159" i="1"/>
  <c r="G160" i="1"/>
  <c r="G161" i="1"/>
  <c r="G162" i="1"/>
  <c r="G163" i="1"/>
  <c r="G144" i="1"/>
  <c r="C145" i="1" l="1"/>
  <c r="C146" i="1"/>
  <c r="C147" i="1"/>
  <c r="C148" i="1"/>
  <c r="C149" i="1"/>
  <c r="C150" i="1"/>
  <c r="C151" i="1"/>
  <c r="C152" i="1"/>
  <c r="C153" i="1"/>
  <c r="C154" i="1"/>
  <c r="C155" i="1"/>
  <c r="C156" i="1"/>
  <c r="C157" i="1"/>
  <c r="C158" i="1"/>
  <c r="C159" i="1"/>
  <c r="C160" i="1"/>
  <c r="C161" i="1"/>
  <c r="C162" i="1"/>
  <c r="C163" i="1"/>
  <c r="C144" i="1"/>
  <c r="F185" i="1"/>
  <c r="F186" i="1"/>
  <c r="F187" i="1"/>
  <c r="F188" i="1"/>
  <c r="F189" i="1"/>
  <c r="F190" i="1"/>
  <c r="F191" i="1"/>
  <c r="F192" i="1"/>
  <c r="F193" i="1"/>
  <c r="F194" i="1"/>
  <c r="F195" i="1"/>
  <c r="F196" i="1"/>
  <c r="F197" i="1"/>
  <c r="F198" i="1"/>
  <c r="F199" i="1"/>
  <c r="F200" i="1"/>
  <c r="F201" i="1"/>
  <c r="F202" i="1"/>
  <c r="F203" i="1"/>
  <c r="F204" i="1"/>
  <c r="F205" i="1"/>
  <c r="F184" i="1"/>
  <c r="F165" i="1"/>
  <c r="F166" i="1"/>
  <c r="F167" i="1"/>
  <c r="F168" i="1"/>
  <c r="F169" i="1"/>
  <c r="F170" i="1"/>
  <c r="F171" i="1"/>
  <c r="F172" i="1"/>
  <c r="F173" i="1"/>
  <c r="F174" i="1"/>
  <c r="F175" i="1"/>
  <c r="F176" i="1"/>
  <c r="F177" i="1"/>
  <c r="F178" i="1"/>
  <c r="F179" i="1"/>
  <c r="F180" i="1"/>
  <c r="F181" i="1"/>
  <c r="F182" i="1"/>
  <c r="F183" i="1"/>
  <c r="F164" i="1"/>
  <c r="F145" i="1"/>
  <c r="F146" i="1"/>
  <c r="F147" i="1"/>
  <c r="F148" i="1"/>
  <c r="F149" i="1"/>
  <c r="F150" i="1"/>
  <c r="F151" i="1"/>
  <c r="F152" i="1"/>
  <c r="F153" i="1"/>
  <c r="F154" i="1"/>
  <c r="F155" i="1"/>
  <c r="F156" i="1"/>
  <c r="F157" i="1"/>
  <c r="F158" i="1"/>
  <c r="F159" i="1"/>
  <c r="F160" i="1"/>
  <c r="F161" i="1"/>
  <c r="F162" i="1"/>
  <c r="F163" i="1"/>
  <c r="F144" i="1"/>
  <c r="E185" i="1"/>
  <c r="E186" i="1"/>
  <c r="E187" i="1"/>
  <c r="E188" i="1"/>
  <c r="E189" i="1"/>
  <c r="E190" i="1"/>
  <c r="E191" i="1"/>
  <c r="E192" i="1"/>
  <c r="E193" i="1"/>
  <c r="E194" i="1"/>
  <c r="E195" i="1"/>
  <c r="E196" i="1"/>
  <c r="E197" i="1"/>
  <c r="E198" i="1"/>
  <c r="E199" i="1"/>
  <c r="E200" i="1"/>
  <c r="E201" i="1"/>
  <c r="E202" i="1"/>
  <c r="E203" i="1"/>
  <c r="E204" i="1"/>
  <c r="E205" i="1"/>
  <c r="E184" i="1"/>
  <c r="E165" i="1"/>
  <c r="E166" i="1"/>
  <c r="E167" i="1"/>
  <c r="E168" i="1"/>
  <c r="E169" i="1"/>
  <c r="E170" i="1"/>
  <c r="E171" i="1"/>
  <c r="E172" i="1"/>
  <c r="E173" i="1"/>
  <c r="E174" i="1"/>
  <c r="E175" i="1"/>
  <c r="E176" i="1"/>
  <c r="E177" i="1"/>
  <c r="E178" i="1"/>
  <c r="E179" i="1"/>
  <c r="E180" i="1"/>
  <c r="E181" i="1"/>
  <c r="E182" i="1"/>
  <c r="E183" i="1"/>
  <c r="E164" i="1"/>
  <c r="E145" i="1"/>
  <c r="E146" i="1"/>
  <c r="E147" i="1"/>
  <c r="E148" i="1"/>
  <c r="E149" i="1"/>
  <c r="E150" i="1"/>
  <c r="E151" i="1"/>
  <c r="E152" i="1"/>
  <c r="E153" i="1"/>
  <c r="E154" i="1"/>
  <c r="E155" i="1"/>
  <c r="E156" i="1"/>
  <c r="E157" i="1"/>
  <c r="E158" i="1"/>
  <c r="E159" i="1"/>
  <c r="E160" i="1"/>
  <c r="E161" i="1"/>
  <c r="E162" i="1"/>
  <c r="E163" i="1"/>
  <c r="E144" i="1"/>
  <c r="D185" i="1"/>
  <c r="D186" i="1"/>
  <c r="D187" i="1"/>
  <c r="D188" i="1"/>
  <c r="D189" i="1"/>
  <c r="D190" i="1"/>
  <c r="D191" i="1"/>
  <c r="D192" i="1"/>
  <c r="D193" i="1"/>
  <c r="D194" i="1"/>
  <c r="D195" i="1"/>
  <c r="D196" i="1"/>
  <c r="D197" i="1"/>
  <c r="D198" i="1"/>
  <c r="D199" i="1"/>
  <c r="D200" i="1"/>
  <c r="D201" i="1"/>
  <c r="D202" i="1"/>
  <c r="D203" i="1"/>
  <c r="D204" i="1"/>
  <c r="D205" i="1"/>
  <c r="D184" i="1"/>
  <c r="D165" i="1"/>
  <c r="D166" i="1"/>
  <c r="D167" i="1"/>
  <c r="D168" i="1"/>
  <c r="D169" i="1"/>
  <c r="D170" i="1"/>
  <c r="D171" i="1"/>
  <c r="D172" i="1"/>
  <c r="D173" i="1"/>
  <c r="D174" i="1"/>
  <c r="D175" i="1"/>
  <c r="D176" i="1"/>
  <c r="D177" i="1"/>
  <c r="D178" i="1"/>
  <c r="D179" i="1"/>
  <c r="D180" i="1"/>
  <c r="D181" i="1"/>
  <c r="D182" i="1"/>
  <c r="D183" i="1"/>
  <c r="D164" i="1"/>
  <c r="D145" i="1"/>
  <c r="D146" i="1"/>
  <c r="D147" i="1"/>
  <c r="D148" i="1"/>
  <c r="D149" i="1"/>
  <c r="D150" i="1"/>
  <c r="D151" i="1"/>
  <c r="D152" i="1"/>
  <c r="D153" i="1"/>
  <c r="D154" i="1"/>
  <c r="D155" i="1"/>
  <c r="D156" i="1"/>
  <c r="D157" i="1"/>
  <c r="D158" i="1"/>
  <c r="D159" i="1"/>
  <c r="D160" i="1"/>
  <c r="D161" i="1"/>
  <c r="D162" i="1"/>
  <c r="D163" i="1"/>
  <c r="D144" i="1"/>
  <c r="C185" i="1"/>
  <c r="C186" i="1"/>
  <c r="C187" i="1"/>
  <c r="C188" i="1"/>
  <c r="C189" i="1"/>
  <c r="C190" i="1"/>
  <c r="C191" i="1"/>
  <c r="C192" i="1"/>
  <c r="C193" i="1"/>
  <c r="C194" i="1"/>
  <c r="C195" i="1"/>
  <c r="C196" i="1"/>
  <c r="C197" i="1"/>
  <c r="C198" i="1"/>
  <c r="C199" i="1"/>
  <c r="C200" i="1"/>
  <c r="C201" i="1"/>
  <c r="C202" i="1"/>
  <c r="C203" i="1"/>
  <c r="C204" i="1"/>
  <c r="C205" i="1"/>
  <c r="C184" i="1"/>
  <c r="C165" i="1"/>
  <c r="C166" i="1"/>
  <c r="C167" i="1"/>
  <c r="C168" i="1"/>
  <c r="C169" i="1"/>
  <c r="C170" i="1"/>
  <c r="C171" i="1"/>
  <c r="C172" i="1"/>
  <c r="C173" i="1"/>
  <c r="C174" i="1"/>
  <c r="C175" i="1"/>
  <c r="C176" i="1"/>
  <c r="C177" i="1"/>
  <c r="C178" i="1"/>
  <c r="C179" i="1"/>
  <c r="C180" i="1"/>
  <c r="C181" i="1"/>
  <c r="C182" i="1"/>
  <c r="C183" i="1"/>
  <c r="C164" i="1"/>
  <c r="B185" i="1"/>
  <c r="B186" i="1"/>
  <c r="B187" i="1"/>
  <c r="B188" i="1"/>
  <c r="B189" i="1"/>
  <c r="B190" i="1"/>
  <c r="B191" i="1"/>
  <c r="B192" i="1"/>
  <c r="B193" i="1"/>
  <c r="B194" i="1"/>
  <c r="B195" i="1"/>
  <c r="B196" i="1"/>
  <c r="B197" i="1"/>
  <c r="B198" i="1"/>
  <c r="B199" i="1"/>
  <c r="B200" i="1"/>
  <c r="B201" i="1"/>
  <c r="B202" i="1"/>
  <c r="B203" i="1"/>
  <c r="B204" i="1"/>
  <c r="B205" i="1"/>
  <c r="B184" i="1"/>
  <c r="B165" i="1"/>
  <c r="B166" i="1"/>
  <c r="B167" i="1"/>
  <c r="B168" i="1"/>
  <c r="B169" i="1"/>
  <c r="B170" i="1"/>
  <c r="B171" i="1"/>
  <c r="B172" i="1"/>
  <c r="B173" i="1"/>
  <c r="B174" i="1"/>
  <c r="B175" i="1"/>
  <c r="B176" i="1"/>
  <c r="B177" i="1"/>
  <c r="B178" i="1"/>
  <c r="B179" i="1"/>
  <c r="B180" i="1"/>
  <c r="B181" i="1"/>
  <c r="B182" i="1"/>
  <c r="B183" i="1"/>
  <c r="B164" i="1"/>
  <c r="D119" i="1"/>
  <c r="D120" i="1"/>
  <c r="D121" i="1"/>
  <c r="D122" i="1"/>
  <c r="D123" i="1"/>
  <c r="D124" i="1"/>
  <c r="D125" i="1"/>
  <c r="D126" i="1"/>
  <c r="D127" i="1"/>
  <c r="D128" i="1"/>
  <c r="D129" i="1"/>
  <c r="D130" i="1"/>
  <c r="D131" i="1"/>
  <c r="D132" i="1"/>
  <c r="D133" i="1"/>
  <c r="D134" i="1"/>
  <c r="D135" i="1"/>
  <c r="D136" i="1"/>
  <c r="D137" i="1"/>
  <c r="D138" i="1"/>
  <c r="D139" i="1"/>
  <c r="D118" i="1"/>
  <c r="D99" i="1"/>
  <c r="D100" i="1"/>
  <c r="D101" i="1"/>
  <c r="D102" i="1"/>
  <c r="D103" i="1"/>
  <c r="D104" i="1"/>
  <c r="D105" i="1"/>
  <c r="D106" i="1"/>
  <c r="D107" i="1"/>
  <c r="D108" i="1"/>
  <c r="D109" i="1"/>
  <c r="D110" i="1"/>
  <c r="D111" i="1"/>
  <c r="D112" i="1"/>
  <c r="D113" i="1"/>
  <c r="D114" i="1"/>
  <c r="D115" i="1"/>
  <c r="D116" i="1"/>
  <c r="D117" i="1"/>
  <c r="D98" i="1"/>
  <c r="D79" i="1"/>
  <c r="D80" i="1"/>
  <c r="D81" i="1"/>
  <c r="D82" i="1"/>
  <c r="D83" i="1"/>
  <c r="D84" i="1"/>
  <c r="D85" i="1"/>
  <c r="D86" i="1"/>
  <c r="D87" i="1"/>
  <c r="D88" i="1"/>
  <c r="D89" i="1"/>
  <c r="D90" i="1"/>
  <c r="D91" i="1"/>
  <c r="D92" i="1"/>
  <c r="D93" i="1"/>
  <c r="D94" i="1"/>
  <c r="D95" i="1"/>
  <c r="D96" i="1"/>
  <c r="D97" i="1"/>
  <c r="D78" i="1"/>
  <c r="C119" i="1"/>
  <c r="C120" i="1"/>
  <c r="C121" i="1"/>
  <c r="C122" i="1"/>
  <c r="C123" i="1"/>
  <c r="C124" i="1"/>
  <c r="C125" i="1"/>
  <c r="C126" i="1"/>
  <c r="C127" i="1"/>
  <c r="C128" i="1"/>
  <c r="C129" i="1"/>
  <c r="C130" i="1"/>
  <c r="C131" i="1"/>
  <c r="C132" i="1"/>
  <c r="C133" i="1"/>
  <c r="C134" i="1"/>
  <c r="C135" i="1"/>
  <c r="C136" i="1"/>
  <c r="C137" i="1"/>
  <c r="C138" i="1"/>
  <c r="C139" i="1"/>
  <c r="C118" i="1"/>
  <c r="C99" i="1"/>
  <c r="C100" i="1"/>
  <c r="C101" i="1"/>
  <c r="C102" i="1"/>
  <c r="C103" i="1"/>
  <c r="C104" i="1"/>
  <c r="C105" i="1"/>
  <c r="C106" i="1"/>
  <c r="C107" i="1"/>
  <c r="C108" i="1"/>
  <c r="C109" i="1"/>
  <c r="C110" i="1"/>
  <c r="C111" i="1"/>
  <c r="C112" i="1"/>
  <c r="C113" i="1"/>
  <c r="C114" i="1"/>
  <c r="C115" i="1"/>
  <c r="C116" i="1"/>
  <c r="C117" i="1"/>
  <c r="C98" i="1"/>
  <c r="C79" i="1"/>
  <c r="C80" i="1"/>
  <c r="C81" i="1"/>
  <c r="C82" i="1"/>
  <c r="C83" i="1"/>
  <c r="C84" i="1"/>
  <c r="C85" i="1"/>
  <c r="C86" i="1"/>
  <c r="C87" i="1"/>
  <c r="C88" i="1"/>
  <c r="C89" i="1"/>
  <c r="C90" i="1"/>
  <c r="C91" i="1"/>
  <c r="C92" i="1"/>
  <c r="C93" i="1"/>
  <c r="C94" i="1"/>
  <c r="C95" i="1"/>
  <c r="C96" i="1"/>
  <c r="C97" i="1"/>
  <c r="C78" i="1"/>
  <c r="B119" i="1"/>
  <c r="B120" i="1"/>
  <c r="B121" i="1"/>
  <c r="B122" i="1"/>
  <c r="B123" i="1"/>
  <c r="B124" i="1"/>
  <c r="B125" i="1"/>
  <c r="B126" i="1"/>
  <c r="B127" i="1"/>
  <c r="B128" i="1"/>
  <c r="B129" i="1"/>
  <c r="B130" i="1"/>
  <c r="B131" i="1"/>
  <c r="B132" i="1"/>
  <c r="B133" i="1"/>
  <c r="B134" i="1"/>
  <c r="B135" i="1"/>
  <c r="B136" i="1"/>
  <c r="B137" i="1"/>
  <c r="B138" i="1"/>
  <c r="B139" i="1"/>
  <c r="B118" i="1"/>
  <c r="B99" i="1"/>
  <c r="B100" i="1"/>
  <c r="B101" i="1"/>
  <c r="B102" i="1"/>
  <c r="B103" i="1"/>
  <c r="B104" i="1"/>
  <c r="B105" i="1"/>
  <c r="B106" i="1"/>
  <c r="B107" i="1"/>
  <c r="B108" i="1"/>
  <c r="B109" i="1"/>
  <c r="B110" i="1"/>
  <c r="B111" i="1"/>
  <c r="B112" i="1"/>
  <c r="B113" i="1"/>
  <c r="B114" i="1"/>
  <c r="B115" i="1"/>
  <c r="B116" i="1"/>
  <c r="B117" i="1"/>
  <c r="B98" i="1"/>
  <c r="B79" i="1"/>
  <c r="B80" i="1"/>
  <c r="B81" i="1"/>
  <c r="B82" i="1"/>
  <c r="B83" i="1"/>
  <c r="B84" i="1"/>
  <c r="B85" i="1"/>
  <c r="B86" i="1"/>
  <c r="B87" i="1"/>
  <c r="B88" i="1"/>
  <c r="B89" i="1"/>
  <c r="B90" i="1"/>
  <c r="B91" i="1"/>
  <c r="B92" i="1"/>
  <c r="B93" i="1"/>
  <c r="B94" i="1"/>
  <c r="B95" i="1"/>
  <c r="B96" i="1"/>
  <c r="B97" i="1"/>
  <c r="B78" i="1"/>
  <c r="B145" i="1"/>
  <c r="B146" i="1"/>
  <c r="B147" i="1"/>
  <c r="B148" i="1"/>
  <c r="B149" i="1"/>
  <c r="B150" i="1"/>
  <c r="B151" i="1"/>
  <c r="B152" i="1"/>
  <c r="B153" i="1"/>
  <c r="B154" i="1"/>
  <c r="B155" i="1"/>
  <c r="B156" i="1"/>
  <c r="B157" i="1"/>
  <c r="B158" i="1"/>
  <c r="B159" i="1"/>
  <c r="B160" i="1"/>
  <c r="B161" i="1"/>
  <c r="B162" i="1"/>
  <c r="B163" i="1"/>
  <c r="B144" i="1"/>
  <c r="H49" i="1" l="1"/>
  <c r="L45" i="1"/>
  <c r="F51" i="1"/>
  <c r="Q51" i="1"/>
  <c r="Q49" i="1"/>
  <c r="Q47" i="1"/>
  <c r="Q45" i="1"/>
  <c r="R49" i="1"/>
  <c r="R45" i="1"/>
  <c r="R51" i="1"/>
  <c r="R47" i="1"/>
  <c r="O45" i="1"/>
  <c r="O51" i="1"/>
  <c r="O49" i="1"/>
  <c r="O47" i="1"/>
  <c r="N51" i="1"/>
  <c r="N45" i="1"/>
  <c r="N49" i="1"/>
  <c r="N47" i="1"/>
  <c r="L51" i="1"/>
  <c r="L49" i="1"/>
  <c r="L47" i="1"/>
  <c r="K51" i="1"/>
  <c r="K49" i="1"/>
  <c r="K47" i="1"/>
  <c r="K45" i="1"/>
  <c r="I51" i="1"/>
  <c r="I49" i="1"/>
  <c r="I47" i="1"/>
  <c r="I45" i="1"/>
  <c r="H51" i="1"/>
  <c r="H45" i="1"/>
  <c r="H47" i="1"/>
  <c r="E51" i="1"/>
  <c r="E45" i="1"/>
  <c r="E47" i="1"/>
  <c r="E49" i="1"/>
  <c r="F45" i="1"/>
  <c r="F47" i="1"/>
  <c r="F49" i="1"/>
  <c r="C51" i="1"/>
  <c r="B51" i="1"/>
  <c r="B45" i="1"/>
  <c r="B47" i="1"/>
  <c r="B49" i="1"/>
  <c r="C45" i="1"/>
  <c r="C47" i="1"/>
  <c r="C49" i="1"/>
  <c r="J45" i="1"/>
  <c r="G49" i="1"/>
  <c r="P51" i="1"/>
  <c r="S49" i="1"/>
  <c r="M51" i="1"/>
  <c r="S51" i="1"/>
  <c r="P45" i="1"/>
  <c r="J51" i="1"/>
  <c r="G51" i="1"/>
  <c r="J47" i="1"/>
  <c r="P47" i="1"/>
  <c r="J49" i="1"/>
  <c r="P49" i="1"/>
  <c r="G45" i="1"/>
  <c r="M45" i="1"/>
  <c r="S45" i="1"/>
  <c r="G47" i="1"/>
  <c r="M47" i="1"/>
  <c r="S47" i="1"/>
  <c r="M49" i="1"/>
  <c r="D51" i="1"/>
  <c r="D47" i="1"/>
  <c r="D49" i="1"/>
  <c r="D45" i="1"/>
  <c r="F119" i="1" l="1"/>
  <c r="F120" i="1"/>
  <c r="F121" i="1"/>
  <c r="F122" i="1"/>
  <c r="F123" i="1"/>
  <c r="F124" i="1"/>
  <c r="F125" i="1"/>
  <c r="F126" i="1"/>
  <c r="F127" i="1"/>
  <c r="F128" i="1"/>
  <c r="F129" i="1"/>
  <c r="F130" i="1"/>
  <c r="F131" i="1"/>
  <c r="F132" i="1"/>
  <c r="F133" i="1"/>
  <c r="F134" i="1"/>
  <c r="F135" i="1"/>
  <c r="F136" i="1"/>
  <c r="F137" i="1"/>
  <c r="F138" i="1"/>
  <c r="F139" i="1"/>
  <c r="F118" i="1"/>
  <c r="F99" i="1"/>
  <c r="F100" i="1"/>
  <c r="F101" i="1"/>
  <c r="F102" i="1"/>
  <c r="F103" i="1"/>
  <c r="F104" i="1"/>
  <c r="F105" i="1"/>
  <c r="F106" i="1"/>
  <c r="F107" i="1"/>
  <c r="F108" i="1"/>
  <c r="F109" i="1"/>
  <c r="F110" i="1"/>
  <c r="F111" i="1"/>
  <c r="F112" i="1"/>
  <c r="F113" i="1"/>
  <c r="F114" i="1"/>
  <c r="F115" i="1"/>
  <c r="F116" i="1"/>
  <c r="F117" i="1"/>
  <c r="F98" i="1"/>
  <c r="F79" i="1"/>
  <c r="F80" i="1"/>
  <c r="F81" i="1"/>
  <c r="F82" i="1"/>
  <c r="F83" i="1"/>
  <c r="F84" i="1"/>
  <c r="F85" i="1"/>
  <c r="F86" i="1"/>
  <c r="F87" i="1"/>
  <c r="F88" i="1"/>
  <c r="F89" i="1"/>
  <c r="F90" i="1"/>
  <c r="F91" i="1"/>
  <c r="F92" i="1"/>
  <c r="F93" i="1"/>
  <c r="F94" i="1"/>
  <c r="F95" i="1"/>
  <c r="F96" i="1"/>
  <c r="F97" i="1"/>
  <c r="F78" i="1"/>
  <c r="E119" i="1"/>
  <c r="E120" i="1"/>
  <c r="E121" i="1"/>
  <c r="E122" i="1"/>
  <c r="E123" i="1"/>
  <c r="E124" i="1"/>
  <c r="E125" i="1"/>
  <c r="E126" i="1"/>
  <c r="E127" i="1"/>
  <c r="E128" i="1"/>
  <c r="E129" i="1"/>
  <c r="E130" i="1"/>
  <c r="E131" i="1"/>
  <c r="E132" i="1"/>
  <c r="E133" i="1"/>
  <c r="E134" i="1"/>
  <c r="E135" i="1"/>
  <c r="E136" i="1"/>
  <c r="E137" i="1"/>
  <c r="E138" i="1"/>
  <c r="E139" i="1"/>
  <c r="E118" i="1"/>
  <c r="E99" i="1"/>
  <c r="E100" i="1"/>
  <c r="E101" i="1"/>
  <c r="E102" i="1"/>
  <c r="E103" i="1"/>
  <c r="E104" i="1"/>
  <c r="E105" i="1"/>
  <c r="E106" i="1"/>
  <c r="E107" i="1"/>
  <c r="E108" i="1"/>
  <c r="E109" i="1"/>
  <c r="E110" i="1"/>
  <c r="E111" i="1"/>
  <c r="E112" i="1"/>
  <c r="E113" i="1"/>
  <c r="E114" i="1"/>
  <c r="E115" i="1"/>
  <c r="E116" i="1"/>
  <c r="E117" i="1"/>
  <c r="E98" i="1"/>
  <c r="E79" i="1"/>
  <c r="E80" i="1"/>
  <c r="E81" i="1"/>
  <c r="E82" i="1"/>
  <c r="E83" i="1"/>
  <c r="E84" i="1"/>
  <c r="E85" i="1"/>
  <c r="E86" i="1"/>
  <c r="E87" i="1"/>
  <c r="E88" i="1"/>
  <c r="E89" i="1"/>
  <c r="E90" i="1"/>
  <c r="E91" i="1"/>
  <c r="E92" i="1"/>
  <c r="E93" i="1"/>
  <c r="E94" i="1"/>
  <c r="E95" i="1"/>
  <c r="E96" i="1"/>
  <c r="E97" i="1"/>
  <c r="E78" i="1"/>
  <c r="T119" i="1" l="1"/>
  <c r="S120" i="1"/>
  <c r="T121" i="1"/>
  <c r="S122" i="1"/>
  <c r="T123" i="1"/>
  <c r="S124" i="1"/>
  <c r="T125" i="1"/>
  <c r="S126" i="1"/>
  <c r="T127" i="1"/>
  <c r="S128" i="1"/>
  <c r="T129" i="1"/>
  <c r="S130" i="1"/>
  <c r="T131" i="1"/>
  <c r="S132" i="1"/>
  <c r="T133" i="1"/>
  <c r="S134" i="1"/>
  <c r="T135" i="1"/>
  <c r="S136" i="1"/>
  <c r="T137" i="1"/>
  <c r="S138" i="1"/>
  <c r="T139" i="1"/>
  <c r="S118" i="1"/>
  <c r="T99" i="1"/>
  <c r="S100" i="1"/>
  <c r="T101" i="1"/>
  <c r="S102" i="1"/>
  <c r="T103" i="1"/>
  <c r="S104" i="1"/>
  <c r="T105" i="1"/>
  <c r="S106" i="1"/>
  <c r="T107" i="1"/>
  <c r="S108" i="1"/>
  <c r="T109" i="1"/>
  <c r="S110" i="1"/>
  <c r="T111" i="1"/>
  <c r="S112" i="1"/>
  <c r="T113" i="1"/>
  <c r="S114" i="1"/>
  <c r="T115" i="1"/>
  <c r="S116" i="1"/>
  <c r="T117" i="1"/>
  <c r="S98" i="1"/>
  <c r="T79" i="1"/>
  <c r="S80" i="1"/>
  <c r="T81" i="1"/>
  <c r="S82" i="1"/>
  <c r="T83" i="1"/>
  <c r="S84" i="1"/>
  <c r="T85" i="1"/>
  <c r="S86" i="1"/>
  <c r="T87" i="1"/>
  <c r="S88" i="1"/>
  <c r="T89" i="1"/>
  <c r="S90" i="1"/>
  <c r="T91" i="1"/>
  <c r="S92" i="1"/>
  <c r="T93" i="1"/>
  <c r="S94" i="1"/>
  <c r="T95" i="1"/>
  <c r="S96" i="1"/>
  <c r="T97" i="1"/>
  <c r="S78" i="1"/>
  <c r="R119" i="1"/>
  <c r="Q120" i="1"/>
  <c r="R121" i="1"/>
  <c r="Q122" i="1"/>
  <c r="R123" i="1"/>
  <c r="Q124" i="1"/>
  <c r="R125" i="1"/>
  <c r="Q126" i="1"/>
  <c r="R127" i="1"/>
  <c r="Q128" i="1"/>
  <c r="R129" i="1"/>
  <c r="Q130" i="1"/>
  <c r="R131" i="1"/>
  <c r="Q132" i="1"/>
  <c r="R133" i="1"/>
  <c r="Q134" i="1"/>
  <c r="R135" i="1"/>
  <c r="Q136" i="1"/>
  <c r="R137" i="1"/>
  <c r="Q138" i="1"/>
  <c r="R139" i="1"/>
  <c r="Q118" i="1"/>
  <c r="R99" i="1"/>
  <c r="Q100" i="1"/>
  <c r="R101" i="1"/>
  <c r="Q102" i="1"/>
  <c r="R103" i="1"/>
  <c r="Q104" i="1"/>
  <c r="R105" i="1"/>
  <c r="Q106" i="1"/>
  <c r="R107" i="1"/>
  <c r="Q108" i="1"/>
  <c r="R109" i="1"/>
  <c r="Q110" i="1"/>
  <c r="R111" i="1"/>
  <c r="Q112" i="1"/>
  <c r="R113" i="1"/>
  <c r="Q114" i="1"/>
  <c r="R115" i="1"/>
  <c r="Q116" i="1"/>
  <c r="R117" i="1"/>
  <c r="Q98" i="1"/>
  <c r="R79" i="1"/>
  <c r="Q80" i="1"/>
  <c r="R81" i="1"/>
  <c r="Q82" i="1"/>
  <c r="R83" i="1"/>
  <c r="Q84" i="1"/>
  <c r="R85" i="1"/>
  <c r="Q86" i="1"/>
  <c r="R87" i="1"/>
  <c r="Q88" i="1"/>
  <c r="R89" i="1"/>
  <c r="Q90" i="1"/>
  <c r="R91" i="1"/>
  <c r="Q92" i="1"/>
  <c r="R93" i="1"/>
  <c r="Q94" i="1"/>
  <c r="R95" i="1"/>
  <c r="Q96" i="1"/>
  <c r="R97" i="1"/>
  <c r="Q78" i="1"/>
  <c r="I103" i="1" l="1"/>
  <c r="I107" i="1"/>
  <c r="I109" i="1"/>
  <c r="I111" i="1"/>
  <c r="I115" i="1"/>
  <c r="I119" i="1"/>
  <c r="I121" i="1"/>
  <c r="I123" i="1"/>
  <c r="I125" i="1"/>
  <c r="I127" i="1"/>
  <c r="I79" i="1"/>
  <c r="H102" i="1"/>
  <c r="H104" i="1"/>
  <c r="H106" i="1"/>
  <c r="H108" i="1"/>
  <c r="H110" i="1"/>
  <c r="H116" i="1"/>
  <c r="H118" i="1"/>
  <c r="H120" i="1"/>
  <c r="H122" i="1"/>
  <c r="H124" i="1"/>
  <c r="H126" i="1"/>
  <c r="I129" i="1"/>
  <c r="H132" i="1"/>
  <c r="H134" i="1"/>
  <c r="I135" i="1"/>
  <c r="H136" i="1"/>
  <c r="I137" i="1"/>
  <c r="H138" i="1"/>
  <c r="F67" i="1"/>
  <c r="Y83" i="1" s="1"/>
  <c r="F65" i="1"/>
  <c r="Y84" i="1"/>
  <c r="F63" i="1"/>
  <c r="F66" i="1"/>
  <c r="X82" i="1" s="1"/>
  <c r="F64" i="1"/>
  <c r="X80" i="1" s="1"/>
  <c r="F62" i="1"/>
  <c r="O83" i="1"/>
  <c r="O81" i="1"/>
  <c r="O79" i="1"/>
  <c r="N82" i="1"/>
  <c r="N80" i="1"/>
  <c r="N78" i="1"/>
  <c r="M83" i="1"/>
  <c r="M81" i="1"/>
  <c r="M84" i="1"/>
  <c r="M79" i="1"/>
  <c r="L82" i="1"/>
  <c r="L80" i="1"/>
  <c r="L78" i="1"/>
  <c r="K83" i="1"/>
  <c r="K81" i="1"/>
  <c r="J82" i="1"/>
  <c r="J80" i="1"/>
  <c r="K79" i="1"/>
  <c r="J78" i="1"/>
  <c r="Y81" i="1" l="1"/>
  <c r="X78" i="1"/>
  <c r="Y79" i="1"/>
  <c r="H94" i="1"/>
  <c r="I83" i="1"/>
  <c r="I93" i="1"/>
  <c r="I85" i="1"/>
  <c r="H92" i="1"/>
  <c r="I87" i="1"/>
  <c r="H100" i="1"/>
  <c r="I91" i="1"/>
  <c r="I99" i="1"/>
  <c r="H90" i="1"/>
  <c r="H82" i="1"/>
  <c r="I97" i="1"/>
  <c r="I89" i="1"/>
  <c r="H84" i="1"/>
  <c r="H96" i="1"/>
  <c r="H88" i="1"/>
  <c r="H86" i="1"/>
  <c r="G114" i="1"/>
  <c r="U114" i="1" s="1"/>
  <c r="H80" i="1"/>
  <c r="G136" i="1"/>
  <c r="U136" i="1" s="1"/>
  <c r="V136" i="1" s="1"/>
  <c r="G90" i="1"/>
  <c r="U90" i="1" s="1"/>
  <c r="V90" i="1" s="1"/>
  <c r="G96" i="1"/>
  <c r="U96" i="1" s="1"/>
  <c r="V96" i="1" s="1"/>
  <c r="G83" i="1"/>
  <c r="U83" i="1" s="1"/>
  <c r="W83" i="1" s="1"/>
  <c r="J110" i="1"/>
  <c r="G79" i="1"/>
  <c r="U79" i="1" s="1"/>
  <c r="W79" i="1" s="1"/>
  <c r="G97" i="1"/>
  <c r="U97" i="1" s="1"/>
  <c r="W97" i="1" s="1"/>
  <c r="G89" i="1"/>
  <c r="U89" i="1" s="1"/>
  <c r="W89" i="1" s="1"/>
  <c r="G84" i="1"/>
  <c r="U84" i="1" s="1"/>
  <c r="V84" i="1" s="1"/>
  <c r="G117" i="1"/>
  <c r="U117" i="1" s="1"/>
  <c r="W117" i="1" s="1"/>
  <c r="G101" i="1"/>
  <c r="U101" i="1" s="1"/>
  <c r="G92" i="1"/>
  <c r="U92" i="1" s="1"/>
  <c r="V92" i="1" s="1"/>
  <c r="G82" i="1"/>
  <c r="U82" i="1" s="1"/>
  <c r="V82" i="1" s="1"/>
  <c r="G98" i="1"/>
  <c r="U98" i="1" s="1"/>
  <c r="V98" i="1" s="1"/>
  <c r="G126" i="1"/>
  <c r="U126" i="1" s="1"/>
  <c r="V126" i="1" s="1"/>
  <c r="K115" i="1"/>
  <c r="G120" i="1"/>
  <c r="U120" i="1" s="1"/>
  <c r="V120" i="1" s="1"/>
  <c r="K119" i="1"/>
  <c r="G118" i="1"/>
  <c r="U118" i="1" s="1"/>
  <c r="V118" i="1" s="1"/>
  <c r="O95" i="1"/>
  <c r="L106" i="1"/>
  <c r="M109" i="1"/>
  <c r="J112" i="1"/>
  <c r="J106" i="1"/>
  <c r="K113" i="1"/>
  <c r="K105" i="1"/>
  <c r="K95" i="1"/>
  <c r="G138" i="1"/>
  <c r="U138" i="1" s="1"/>
  <c r="V138" i="1" s="1"/>
  <c r="G128" i="1"/>
  <c r="U128" i="1" s="1"/>
  <c r="V128" i="1" s="1"/>
  <c r="G102" i="1"/>
  <c r="U102" i="1" s="1"/>
  <c r="G99" i="1"/>
  <c r="U99" i="1" s="1"/>
  <c r="W99" i="1" s="1"/>
  <c r="I95" i="1"/>
  <c r="G91" i="1"/>
  <c r="U91" i="1" s="1"/>
  <c r="W91" i="1" s="1"/>
  <c r="G80" i="1"/>
  <c r="U80" i="1" s="1"/>
  <c r="K111" i="1"/>
  <c r="L120" i="1"/>
  <c r="G119" i="1"/>
  <c r="U119" i="1" s="1"/>
  <c r="W119" i="1" s="1"/>
  <c r="G134" i="1"/>
  <c r="U134" i="1" s="1"/>
  <c r="V134" i="1" s="1"/>
  <c r="G130" i="1"/>
  <c r="U130" i="1" s="1"/>
  <c r="V130" i="1" s="1"/>
  <c r="L118" i="1"/>
  <c r="G116" i="1"/>
  <c r="U116" i="1" s="1"/>
  <c r="V116" i="1" s="1"/>
  <c r="G133" i="1"/>
  <c r="U133" i="1" s="1"/>
  <c r="W133" i="1" s="1"/>
  <c r="M129" i="1"/>
  <c r="G125" i="1"/>
  <c r="U125" i="1" s="1"/>
  <c r="W125" i="1" s="1"/>
  <c r="K99" i="1"/>
  <c r="L104" i="1"/>
  <c r="L96" i="1"/>
  <c r="G85" i="1"/>
  <c r="U85" i="1" s="1"/>
  <c r="W85" i="1" s="1"/>
  <c r="J88" i="1"/>
  <c r="J86" i="1"/>
  <c r="O97" i="1"/>
  <c r="G110" i="1"/>
  <c r="U110" i="1" s="1"/>
  <c r="V110" i="1" s="1"/>
  <c r="G135" i="1"/>
  <c r="U135" i="1" s="1"/>
  <c r="W135" i="1" s="1"/>
  <c r="J84" i="1"/>
  <c r="J108" i="1"/>
  <c r="L84" i="1"/>
  <c r="L102" i="1"/>
  <c r="G113" i="1"/>
  <c r="U113" i="1" s="1"/>
  <c r="W113" i="1" s="1"/>
  <c r="J94" i="1"/>
  <c r="L86" i="1"/>
  <c r="G137" i="1"/>
  <c r="U137" i="1" s="1"/>
  <c r="W137" i="1" s="1"/>
  <c r="J90" i="1"/>
  <c r="K117" i="1"/>
  <c r="K103" i="1"/>
  <c r="G112" i="1"/>
  <c r="U112" i="1" s="1"/>
  <c r="V112" i="1" s="1"/>
  <c r="J104" i="1"/>
  <c r="K91" i="1"/>
  <c r="O89" i="1"/>
  <c r="G88" i="1"/>
  <c r="U88" i="1" s="1"/>
  <c r="V88" i="1" s="1"/>
  <c r="G127" i="1"/>
  <c r="U127" i="1" s="1"/>
  <c r="W127" i="1" s="1"/>
  <c r="M87" i="1"/>
  <c r="N84" i="1"/>
  <c r="N96" i="1"/>
  <c r="J116" i="1"/>
  <c r="G94" i="1"/>
  <c r="U94" i="1" s="1"/>
  <c r="V94" i="1" s="1"/>
  <c r="N126" i="1"/>
  <c r="N110" i="1"/>
  <c r="O113" i="1"/>
  <c r="N90" i="1"/>
  <c r="G104" i="1"/>
  <c r="U104" i="1" s="1"/>
  <c r="V104" i="1" s="1"/>
  <c r="K85" i="1"/>
  <c r="M119" i="1"/>
  <c r="M93" i="1"/>
  <c r="N88" i="1"/>
  <c r="I113" i="1"/>
  <c r="L136" i="1"/>
  <c r="N132" i="1"/>
  <c r="L122" i="1"/>
  <c r="M107" i="1"/>
  <c r="M91" i="1"/>
  <c r="O87" i="1"/>
  <c r="M135" i="1"/>
  <c r="O139" i="1"/>
  <c r="G121" i="1"/>
  <c r="U121" i="1" s="1"/>
  <c r="W121" i="1" s="1"/>
  <c r="M105" i="1"/>
  <c r="O121" i="1"/>
  <c r="O105" i="1"/>
  <c r="G115" i="1"/>
  <c r="U115" i="1" s="1"/>
  <c r="W115" i="1" s="1"/>
  <c r="G78" i="1"/>
  <c r="U78" i="1" s="1"/>
  <c r="V78" i="1" s="1"/>
  <c r="G129" i="1"/>
  <c r="U129" i="1" s="1"/>
  <c r="W129" i="1" s="1"/>
  <c r="M99" i="1"/>
  <c r="K107" i="1"/>
  <c r="L108" i="1"/>
  <c r="L88" i="1"/>
  <c r="G86" i="1"/>
  <c r="U86" i="1" s="1"/>
  <c r="V86" i="1" s="1"/>
  <c r="G106" i="1"/>
  <c r="U106" i="1" s="1"/>
  <c r="V106" i="1" s="1"/>
  <c r="G105" i="1"/>
  <c r="U105" i="1" s="1"/>
  <c r="W105" i="1" s="1"/>
  <c r="G111" i="1"/>
  <c r="U111" i="1" s="1"/>
  <c r="M111" i="1"/>
  <c r="I105" i="1"/>
  <c r="M125" i="1"/>
  <c r="N94" i="1"/>
  <c r="O119" i="1"/>
  <c r="O103" i="1"/>
  <c r="O93" i="1"/>
  <c r="O131" i="1"/>
  <c r="I131" i="1"/>
  <c r="J92" i="1"/>
  <c r="L94" i="1"/>
  <c r="M123" i="1"/>
  <c r="G123" i="1"/>
  <c r="U123" i="1" s="1"/>
  <c r="W123" i="1" s="1"/>
  <c r="M103" i="1"/>
  <c r="N124" i="1"/>
  <c r="N108" i="1"/>
  <c r="N92" i="1"/>
  <c r="G103" i="1"/>
  <c r="U103" i="1" s="1"/>
  <c r="K139" i="1"/>
  <c r="G139" i="1"/>
  <c r="U139" i="1" s="1"/>
  <c r="W139" i="1" s="1"/>
  <c r="G93" i="1"/>
  <c r="U93" i="1" s="1"/>
  <c r="W93" i="1" s="1"/>
  <c r="G122" i="1"/>
  <c r="U122" i="1" s="1"/>
  <c r="V122" i="1" s="1"/>
  <c r="L132" i="1"/>
  <c r="N136" i="1"/>
  <c r="N128" i="1"/>
  <c r="H128" i="1"/>
  <c r="L112" i="1"/>
  <c r="L92" i="1"/>
  <c r="M121" i="1"/>
  <c r="N122" i="1"/>
  <c r="N106" i="1"/>
  <c r="O91" i="1"/>
  <c r="L114" i="1"/>
  <c r="L116" i="1"/>
  <c r="G100" i="1"/>
  <c r="U100" i="1" s="1"/>
  <c r="V100" i="1" s="1"/>
  <c r="L100" i="1"/>
  <c r="G109" i="1"/>
  <c r="U109" i="1" s="1"/>
  <c r="K109" i="1"/>
  <c r="K131" i="1"/>
  <c r="G131" i="1"/>
  <c r="U131" i="1" s="1"/>
  <c r="W131" i="1" s="1"/>
  <c r="K135" i="1"/>
  <c r="M139" i="1"/>
  <c r="M131" i="1"/>
  <c r="O135" i="1"/>
  <c r="L110" i="1"/>
  <c r="L90" i="1"/>
  <c r="M97" i="1"/>
  <c r="O85" i="1"/>
  <c r="J102" i="1"/>
  <c r="G107" i="1"/>
  <c r="U107" i="1" s="1"/>
  <c r="W107" i="1" s="1"/>
  <c r="K87" i="1"/>
  <c r="G87" i="1"/>
  <c r="U87" i="1" s="1"/>
  <c r="W87" i="1" s="1"/>
  <c r="G81" i="1"/>
  <c r="U81" i="1" s="1"/>
  <c r="J134" i="1"/>
  <c r="L138" i="1"/>
  <c r="L130" i="1"/>
  <c r="N134" i="1"/>
  <c r="J126" i="1"/>
  <c r="K127" i="1"/>
  <c r="M117" i="1"/>
  <c r="O127" i="1"/>
  <c r="O111" i="1"/>
  <c r="N112" i="1"/>
  <c r="H112" i="1"/>
  <c r="H78" i="1"/>
  <c r="I81" i="1"/>
  <c r="M137" i="1"/>
  <c r="O133" i="1"/>
  <c r="I133" i="1"/>
  <c r="G124" i="1"/>
  <c r="U124" i="1" s="1"/>
  <c r="V124" i="1" s="1"/>
  <c r="L126" i="1"/>
  <c r="M115" i="1"/>
  <c r="M95" i="1"/>
  <c r="G95" i="1"/>
  <c r="U95" i="1" s="1"/>
  <c r="W95" i="1" s="1"/>
  <c r="N116" i="1"/>
  <c r="N100" i="1"/>
  <c r="O125" i="1"/>
  <c r="O109" i="1"/>
  <c r="L98" i="1"/>
  <c r="M113" i="1"/>
  <c r="I139" i="1"/>
  <c r="G132" i="1"/>
  <c r="U132" i="1" s="1"/>
  <c r="V132" i="1" s="1"/>
  <c r="L128" i="1"/>
  <c r="J122" i="1"/>
  <c r="L124" i="1"/>
  <c r="N114" i="1"/>
  <c r="H114" i="1"/>
  <c r="N98" i="1"/>
  <c r="H98" i="1"/>
  <c r="O123" i="1"/>
  <c r="O107" i="1"/>
  <c r="N86" i="1"/>
  <c r="J98" i="1"/>
  <c r="J138" i="1"/>
  <c r="J130" i="1"/>
  <c r="L134" i="1"/>
  <c r="N138" i="1"/>
  <c r="N130" i="1"/>
  <c r="J118" i="1"/>
  <c r="M85" i="1"/>
  <c r="N120" i="1"/>
  <c r="N104" i="1"/>
  <c r="O117" i="1"/>
  <c r="O101" i="1"/>
  <c r="H130" i="1"/>
  <c r="I101" i="1"/>
  <c r="I117" i="1"/>
  <c r="M133" i="1"/>
  <c r="O137" i="1"/>
  <c r="O129" i="1"/>
  <c r="K123" i="1"/>
  <c r="J96" i="1"/>
  <c r="M127" i="1"/>
  <c r="M89" i="1"/>
  <c r="N118" i="1"/>
  <c r="N102" i="1"/>
  <c r="O115" i="1"/>
  <c r="O99" i="1"/>
  <c r="G108" i="1"/>
  <c r="U108" i="1" s="1"/>
  <c r="V108" i="1" s="1"/>
  <c r="J136" i="1"/>
  <c r="J132" i="1"/>
  <c r="J128" i="1"/>
  <c r="K137" i="1"/>
  <c r="K133" i="1"/>
  <c r="K129" i="1"/>
  <c r="J124" i="1"/>
  <c r="J120" i="1"/>
  <c r="J100" i="1"/>
  <c r="K125" i="1"/>
  <c r="K121" i="1"/>
  <c r="K101" i="1"/>
  <c r="K97" i="1"/>
  <c r="K93" i="1"/>
  <c r="K89" i="1"/>
  <c r="M101" i="1"/>
  <c r="J114" i="1" l="1"/>
  <c r="W81" i="1"/>
  <c r="V80" i="1"/>
  <c r="Y117" i="1"/>
  <c r="Y101" i="1"/>
  <c r="W101" i="1"/>
  <c r="Y103" i="1"/>
  <c r="X90" i="1"/>
  <c r="Y119" i="1"/>
  <c r="X88" i="1"/>
  <c r="X92" i="1"/>
  <c r="X86" i="1"/>
  <c r="X116" i="1"/>
  <c r="W103" i="1"/>
  <c r="W111" i="1"/>
  <c r="X104" i="1"/>
  <c r="Y137" i="1"/>
  <c r="X106" i="1"/>
  <c r="X102" i="1"/>
  <c r="V102" i="1"/>
  <c r="X98" i="1"/>
  <c r="X96" i="1"/>
  <c r="X100" i="1"/>
  <c r="X84" i="1"/>
  <c r="Y121" i="1"/>
  <c r="X94" i="1"/>
  <c r="X112" i="1"/>
  <c r="Y115" i="1"/>
  <c r="V114" i="1"/>
  <c r="X108" i="1"/>
  <c r="X130" i="1"/>
  <c r="Y123" i="1"/>
  <c r="X122" i="1"/>
  <c r="Y129" i="1"/>
  <c r="Y111" i="1"/>
  <c r="Y107" i="1"/>
  <c r="X126" i="1"/>
  <c r="Y127" i="1"/>
  <c r="Y105" i="1"/>
  <c r="Y113" i="1"/>
  <c r="Y131" i="1"/>
  <c r="W109" i="1"/>
  <c r="Y99" i="1"/>
  <c r="Y95" i="1"/>
  <c r="Y109" i="1"/>
  <c r="Y125" i="1"/>
  <c r="Y85" i="1"/>
  <c r="Y93" i="1"/>
  <c r="Y135" i="1"/>
  <c r="X134" i="1"/>
  <c r="X120" i="1"/>
  <c r="X114" i="1"/>
  <c r="X132" i="1"/>
  <c r="Y139" i="1"/>
  <c r="X138" i="1"/>
  <c r="Y133" i="1"/>
  <c r="Y91" i="1"/>
  <c r="X110" i="1"/>
  <c r="X128" i="1"/>
  <c r="Y97" i="1"/>
  <c r="X118" i="1"/>
  <c r="Y87" i="1"/>
  <c r="X136" i="1"/>
  <c r="X124" i="1"/>
  <c r="Y89" i="1"/>
</calcChain>
</file>

<file path=xl/sharedStrings.xml><?xml version="1.0" encoding="utf-8"?>
<sst xmlns="http://schemas.openxmlformats.org/spreadsheetml/2006/main" count="462" uniqueCount="127">
  <si>
    <t>Systolic</t>
  </si>
  <si>
    <t>Diastolic</t>
  </si>
  <si>
    <t>Difference</t>
  </si>
  <si>
    <t>1a</t>
  </si>
  <si>
    <t>1b</t>
  </si>
  <si>
    <t>2a</t>
  </si>
  <si>
    <t>2b</t>
  </si>
  <si>
    <t>3a</t>
  </si>
  <si>
    <t>3b</t>
  </si>
  <si>
    <t>4a</t>
  </si>
  <si>
    <t>4b</t>
  </si>
  <si>
    <t>5a</t>
  </si>
  <si>
    <t>5b</t>
  </si>
  <si>
    <t>6a</t>
  </si>
  <si>
    <t>6b</t>
  </si>
  <si>
    <t>7a</t>
  </si>
  <si>
    <t>7b</t>
  </si>
  <si>
    <t>8a</t>
  </si>
  <si>
    <t>8b</t>
  </si>
  <si>
    <t>9a</t>
  </si>
  <si>
    <t>9b</t>
  </si>
  <si>
    <t>10a</t>
  </si>
  <si>
    <t>10b</t>
  </si>
  <si>
    <t>11a</t>
  </si>
  <si>
    <t>11b</t>
  </si>
  <si>
    <t>12a</t>
  </si>
  <si>
    <t>12b</t>
  </si>
  <si>
    <t>13a</t>
  </si>
  <si>
    <t>13b</t>
  </si>
  <si>
    <t>14a</t>
  </si>
  <si>
    <t>14b</t>
  </si>
  <si>
    <t>15a</t>
  </si>
  <si>
    <t>15b</t>
  </si>
  <si>
    <t>16a</t>
  </si>
  <si>
    <t>16b</t>
  </si>
  <si>
    <t>17a</t>
  </si>
  <si>
    <t>17b</t>
  </si>
  <si>
    <t>18a</t>
  </si>
  <si>
    <t>18b</t>
  </si>
  <si>
    <t>19a</t>
  </si>
  <si>
    <t>19b</t>
  </si>
  <si>
    <t>20a</t>
  </si>
  <si>
    <t>20b</t>
  </si>
  <si>
    <t>21a</t>
  </si>
  <si>
    <t>21b</t>
  </si>
  <si>
    <t>Day</t>
  </si>
  <si>
    <t>22a</t>
  </si>
  <si>
    <t>22b</t>
  </si>
  <si>
    <t>23a</t>
  </si>
  <si>
    <t>23b</t>
  </si>
  <si>
    <t>24a</t>
  </si>
  <si>
    <t>24b</t>
  </si>
  <si>
    <t>25a</t>
  </si>
  <si>
    <t>25b</t>
  </si>
  <si>
    <t>26a</t>
  </si>
  <si>
    <t>26b</t>
  </si>
  <si>
    <t>27a</t>
  </si>
  <si>
    <t>27b</t>
  </si>
  <si>
    <t>28a</t>
  </si>
  <si>
    <t>28b</t>
  </si>
  <si>
    <t>29a</t>
  </si>
  <si>
    <t>29b</t>
  </si>
  <si>
    <t>30a</t>
  </si>
  <si>
    <t>30b</t>
  </si>
  <si>
    <t>31a</t>
  </si>
  <si>
    <t>31b</t>
  </si>
  <si>
    <t>Pulse</t>
  </si>
  <si>
    <t>4-Day</t>
  </si>
  <si>
    <t>Average</t>
  </si>
  <si>
    <t>Systolic a</t>
  </si>
  <si>
    <t>Systolic b</t>
  </si>
  <si>
    <t>Diastolic a</t>
  </si>
  <si>
    <t>Diastolic b</t>
  </si>
  <si>
    <t>Pulse a</t>
  </si>
  <si>
    <t>Pulse b</t>
  </si>
  <si>
    <t>Record</t>
  </si>
  <si>
    <t>Your</t>
  </si>
  <si>
    <t>Own</t>
  </si>
  <si>
    <t>calculated</t>
  </si>
  <si>
    <t>Time</t>
  </si>
  <si>
    <t>Notes</t>
  </si>
  <si>
    <t>Further notes can be added here.</t>
  </si>
  <si>
    <t>Pulse Pressure</t>
  </si>
  <si>
    <t>Pulse Pressure a</t>
  </si>
  <si>
    <t>Pulse Pressure b</t>
  </si>
  <si>
    <t>a</t>
  </si>
  <si>
    <t>b</t>
  </si>
  <si>
    <t>systolic -</t>
  </si>
  <si>
    <t>diastolic</t>
  </si>
  <si>
    <t>PPb</t>
  </si>
  <si>
    <t>PPa</t>
  </si>
  <si>
    <t>Preceding</t>
  </si>
  <si>
    <t>Month</t>
  </si>
  <si>
    <t>next to last</t>
  </si>
  <si>
    <t>2nd to Last</t>
  </si>
  <si>
    <t>Last</t>
  </si>
  <si>
    <t>Yes</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</si>
  <si>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</si>
  <si>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</si>
  <si>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</si>
  <si>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</si>
  <si>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Body Temp</t>
  </si>
  <si>
    <t>Resp. Rate</t>
  </si>
  <si>
    <t>Temp</t>
  </si>
  <si>
    <t>Just leave any missing (or unwanted) data points blank.</t>
  </si>
  <si>
    <t>EXAMPLE: Two readings per day for a month.</t>
  </si>
  <si>
    <t>Body</t>
  </si>
  <si>
    <t>Cumulative Average</t>
  </si>
  <si>
    <t>Standard Deviation</t>
  </si>
  <si>
    <t>Highest</t>
  </si>
  <si>
    <t>Lowest</t>
  </si>
  <si>
    <t>Pressure a</t>
  </si>
  <si>
    <t>Pressure b</t>
  </si>
  <si>
    <t>Resp.</t>
  </si>
  <si>
    <t>Rate a</t>
  </si>
  <si>
    <t>Rate b</t>
  </si>
  <si>
    <t>Temp a</t>
  </si>
  <si>
    <t>Temp b</t>
  </si>
  <si>
    <t>Overall</t>
  </si>
  <si>
    <t>RespRate</t>
  </si>
  <si>
    <t>PP</t>
  </si>
  <si>
    <t>Record Body Temperature in EITHER degrees Fahrenheit OR degrees Celsius to the nearest tenth of a degree.  (Just be consistent.)</t>
  </si>
  <si>
    <t>After recording data,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</si>
  <si>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</si>
  <si>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</si>
  <si>
    <t xml:space="preserve">Pulse </t>
  </si>
  <si>
    <t>Pressure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</si>
</sst>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64"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4"/>
      <color indexed="10"/>
      <name val="Calibri"/>
      <family val="2"/>
    </font>
    <font>
      <sz val="11"/>
      <color indexed="10"/>
      <name val="Calibri"/>
      <family val="2"/>
    </font>
    <font>
      <sz val="14"/>
      <color indexed="30"/>
      <name val="Calibri"/>
      <family val="2"/>
    </font>
    <font>
      <sz val="11"/>
      <color indexed="30"/>
      <name val="Calibri"/>
      <family val="2"/>
    </font>
    <font>
      <sz val="11"/>
      <color indexed="30"/>
      <name val="Calibri"/>
      <family val="2"/>
    </font>
    <font>
      <sz val="11"/>
      <color indexed="17"/>
      <name val="Calibri"/>
      <family val="2"/>
    </font>
    <font>
      <sz val="14"/>
      <color indexed="17"/>
      <name val="Calibri"/>
      <family val="2"/>
    </font>
    <font>
      <sz val="11"/>
      <color indexed="17"/>
      <name val="Calibri"/>
      <family val="2"/>
    </font>
    <font>
      <sz val="11"/>
      <color indexed="55"/>
      <name val="Calibri"/>
      <family val="2"/>
    </font>
    <font>
      <sz val="11"/>
      <color indexed="55"/>
      <name val="Calibri"/>
      <family val="2"/>
    </font>
    <font>
      <sz val="11"/>
      <color indexed="55"/>
      <name val="Calibri"/>
      <family val="2"/>
    </font>
    <font>
      <sz val="14"/>
      <color indexed="55"/>
      <name val="Calibri"/>
      <family val="2"/>
    </font>
    <font>
      <sz val="11"/>
      <color indexed="36"/>
      <name val="Calibri"/>
      <family val="2"/>
    </font>
    <font>
      <sz val="11"/>
      <color indexed="36"/>
      <name val="Calibri"/>
      <family val="2"/>
    </font>
    <font>
      <sz val="14"/>
      <color indexed="60"/>
      <name val="Calibri"/>
      <family val="2"/>
    </font>
    <font>
      <sz val="11"/>
      <color indexed="60"/>
      <name val="Calibri"/>
      <family val="2"/>
    </font>
    <font>
      <sz val="11"/>
      <color indexed="60"/>
      <name val="Calibri"/>
      <family val="2"/>
    </font>
    <font>
      <sz val="14"/>
      <name val="Calibri"/>
      <family val="2"/>
    </font>
    <font>
      <sz val="9"/>
      <name val="Calibri"/>
      <family val="2"/>
    </font>
    <font>
      <sz val="11"/>
      <name val="Calibri"/>
      <family val="2"/>
    </font>
    <font>
      <sz val="7"/>
      <name val="Calibri"/>
      <family val="2"/>
    </font>
    <font>
      <sz val="11"/>
      <color indexed="23"/>
      <name val="Calibri"/>
      <family val="2"/>
    </font>
    <font>
      <sz val="14"/>
      <color indexed="8"/>
      <name val="Calibri"/>
      <family val="2"/>
    </font>
    <font>
      <sz val="13"/>
      <color indexed="8"/>
      <name val="Calibri"/>
      <family val="2"/>
    </font>
    <font>
      <sz val="13"/>
      <color indexed="60"/>
      <name val="Calibri"/>
      <family val="2"/>
    </font>
    <font>
      <sz val="13"/>
      <color indexed="17"/>
      <name val="Calibri"/>
      <family val="2"/>
    </font>
    <font>
      <sz val="13"/>
      <color rgb="FFC00000"/>
      <name val="Calibri"/>
      <family val="2"/>
    </font>
    <font>
      <sz val="14"/>
      <color theme="3"/>
      <name val="Calibri"/>
      <family val="2"/>
    </font>
    <font>
      <sz val="11"/>
      <color theme="3"/>
      <name val="Calibri"/>
      <family val="2"/>
    </font>
    <font>
      <sz val="14"/>
      <color theme="9"/>
      <name val="Calibri"/>
      <family val="2"/>
    </font>
    <font>
      <sz val="11"/>
      <color theme="9"/>
      <name val="Calibri"/>
      <family val="2"/>
    </font>
    <font>
      <sz val="11"/>
      <color rgb="FFC00000"/>
      <name val="Calibri"/>
      <family val="2"/>
    </font>
    <font>
      <sz val="11"/>
      <color rgb="FFC00000"/>
      <name val="Calibri"/>
      <family val="2"/>
      <scheme val="minor"/>
    </font>
    <font>
      <sz val="16"/>
      <color indexed="8"/>
      <name val="Calibri"/>
      <family val="2"/>
    </font>
    <font>
      <sz val="16"/>
      <color indexed="10"/>
      <name val="Calibri"/>
      <family val="2"/>
    </font>
    <font>
      <sz val="16"/>
      <color indexed="30"/>
      <name val="Calibri"/>
      <family val="2"/>
    </font>
    <font>
      <sz val="16"/>
      <color indexed="60"/>
      <name val="Calibri"/>
      <family val="2"/>
    </font>
    <font>
      <sz val="16"/>
      <color indexed="55"/>
      <name val="Calibri"/>
      <family val="2"/>
    </font>
    <font>
      <sz val="16"/>
      <color indexed="17"/>
      <name val="Calibri"/>
      <family val="2"/>
    </font>
    <font>
      <sz val="16"/>
      <color theme="1"/>
      <name val="Calibri"/>
      <family val="2"/>
      <scheme val="minor"/>
    </font>
    <font>
      <sz val="16"/>
      <color indexed="36"/>
      <name val="Calibri"/>
      <family val="2"/>
    </font>
    <font>
      <sz val="11"/>
      <color rgb="FF008000"/>
      <name val="Calibri"/>
      <family val="2"/>
      <scheme val="minor"/>
    </font>
    <font>
      <sz val="11"/>
      <color rgb="FFF79646"/>
      <name val="Calibri"/>
      <family val="2"/>
    </font>
    <font>
      <sz val="11"/>
      <color rgb="FFF79646"/>
      <name val="Calibri"/>
      <family val="2"/>
      <scheme val="minor"/>
    </font>
    <font>
      <sz val="11"/>
      <color rgb="FFFF0000"/>
      <name val="Calibri"/>
      <family val="2"/>
    </font>
    <font>
      <sz val="11"/>
      <color rgb="FF0066CC"/>
      <name val="Calibri"/>
      <family val="2"/>
    </font>
    <font>
      <sz val="11"/>
      <color rgb="FF993300"/>
      <name val="Calibri"/>
      <family val="2"/>
    </font>
    <font>
      <sz val="11"/>
      <color rgb="FF993300"/>
      <name val="Calibri"/>
      <family val="2"/>
      <scheme val="minor"/>
    </font>
    <font>
      <sz val="11"/>
      <color rgb="FF1F497D"/>
      <name val="Calibri"/>
      <family val="2"/>
    </font>
    <font>
      <sz val="11"/>
      <color rgb="FF1F497D"/>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s>
  <fills count="4">
    <fill>
      <patternFill patternType="none"/>
    </fill>
    <fill>
      <patternFill patternType="gray125"/>
    </fill>
    <fill>
      <patternFill patternType="solid">
        <fgColor indexed="43"/>
        <bgColor indexed="64"/>
      </patternFill>
    </fill>
    <fill>
      <patternFill patternType="solid">
        <fgColor rgb="FF00B0F0"/>
        <bgColor indexed="64"/>
      </patternFill>
    </fill>
  </fills>
  <borders count="2">
    <border>
      <left/>
      <right/>
      <top/>
      <bottom/>
      <diagonal/>
    </border>
    <border>
      <left style="thick">
        <color auto="1"/>
      </left>
      <right/>
      <top/>
      <bottom/>
      <diagonal/>
    </border>
  </borders>
  <cellStyleXfs count="1">
    <xf numFmtId="0" fontId="0" fillId="0" borderId="0"/>
  </cellStyleXfs>
  <cellXfs count="119">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1" fillId="0" borderId="0" xfId="0" applyFont="1"/>
    <xf numFmtId="0" fontId="14" fillId="0" borderId="0" xfId="0" applyFont="1" applyAlignment="1">
      <alignment horizontal="center"/>
    </xf>
    <xf numFmtId="18" fontId="0" fillId="0" borderId="0" xfId="0" applyNumberForma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6"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2" fillId="0" borderId="0" xfId="0" applyFont="1"/>
    <xf numFmtId="49" fontId="24" fillId="0" borderId="0" xfId="0" applyNumberFormat="1" applyFont="1" applyAlignment="1">
      <alignment horizontal="center"/>
    </xf>
    <xf numFmtId="0" fontId="23" fillId="0" borderId="0" xfId="0" applyFont="1" applyAlignment="1">
      <alignment horizontal="center"/>
    </xf>
    <xf numFmtId="0" fontId="2" fillId="0" borderId="0" xfId="0" applyFont="1" applyAlignment="1">
      <alignment horizontal="center"/>
    </xf>
    <xf numFmtId="0" fontId="25" fillId="0" borderId="0" xfId="0" applyFont="1" applyAlignment="1">
      <alignment horizontal="center"/>
    </xf>
    <xf numFmtId="49" fontId="3" fillId="0" borderId="0" xfId="0" applyNumberFormat="1" applyFont="1" applyAlignment="1">
      <alignment horizontal="center"/>
    </xf>
    <xf numFmtId="49" fontId="26" fillId="0" borderId="0" xfId="0" applyNumberFormat="1" applyFont="1" applyAlignment="1">
      <alignment horizontal="center"/>
    </xf>
    <xf numFmtId="0" fontId="27" fillId="0" borderId="0" xfId="0" applyFont="1"/>
    <xf numFmtId="49" fontId="29" fillId="0" borderId="0" xfId="0" applyNumberFormat="1" applyFont="1" applyAlignment="1">
      <alignment horizontal="left"/>
    </xf>
    <xf numFmtId="0" fontId="28" fillId="2" borderId="0" xfId="0" applyNumberFormat="1" applyFont="1" applyFill="1" applyAlignment="1">
      <alignment horizontal="center"/>
    </xf>
    <xf numFmtId="49" fontId="32" fillId="0" borderId="0" xfId="0" applyNumberFormat="1" applyFont="1" applyAlignment="1">
      <alignment horizontal="left"/>
    </xf>
    <xf numFmtId="0" fontId="21" fillId="0" borderId="0" xfId="0" applyFont="1"/>
    <xf numFmtId="0" fontId="1" fillId="0" borderId="0" xfId="0" applyFont="1" applyFill="1"/>
    <xf numFmtId="164" fontId="0" fillId="0" borderId="1" xfId="0" applyNumberFormat="1" applyBorder="1" applyAlignment="1">
      <alignment horizontal="center"/>
    </xf>
    <xf numFmtId="49" fontId="4" fillId="3" borderId="0" xfId="0" applyNumberFormat="1"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center"/>
    </xf>
    <xf numFmtId="0" fontId="22" fillId="3" borderId="0" xfId="0" applyFont="1" applyFill="1"/>
    <xf numFmtId="0" fontId="16" fillId="3" borderId="0" xfId="0" applyFont="1" applyFill="1" applyAlignment="1">
      <alignment horizontal="center"/>
    </xf>
    <xf numFmtId="0" fontId="11" fillId="3" borderId="0" xfId="0" applyFont="1" applyFill="1"/>
    <xf numFmtId="0" fontId="16" fillId="3" borderId="0" xfId="0" applyFont="1" applyFill="1"/>
    <xf numFmtId="0" fontId="0" fillId="3" borderId="0" xfId="0" applyFill="1" applyAlignment="1">
      <alignment horizontal="center"/>
    </xf>
    <xf numFmtId="0" fontId="19" fillId="3" borderId="0" xfId="0" applyFont="1" applyFill="1" applyAlignment="1">
      <alignment horizontal="center"/>
    </xf>
    <xf numFmtId="164" fontId="0" fillId="3" borderId="0" xfId="0" applyNumberFormat="1" applyFill="1" applyAlignment="1">
      <alignment horizontal="center"/>
    </xf>
    <xf numFmtId="0" fontId="22" fillId="3" borderId="0" xfId="0" applyFont="1" applyFill="1" applyAlignment="1">
      <alignment horizontal="center"/>
    </xf>
    <xf numFmtId="0" fontId="0" fillId="0" borderId="0" xfId="0" applyFill="1" applyAlignment="1">
      <alignment horizontal="center"/>
    </xf>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4" fillId="0" borderId="0" xfId="0" applyFont="1" applyFill="1" applyAlignment="1">
      <alignment horizontal="center"/>
    </xf>
    <xf numFmtId="0" fontId="36" fillId="0" borderId="0" xfId="0" applyFont="1" applyFill="1" applyAlignment="1">
      <alignment horizontal="center"/>
    </xf>
    <xf numFmtId="49" fontId="32" fillId="0" borderId="0" xfId="0" applyNumberFormat="1" applyFont="1" applyFill="1" applyAlignment="1">
      <alignment horizontal="left"/>
    </xf>
    <xf numFmtId="0" fontId="37" fillId="0" borderId="0" xfId="0" applyFont="1" applyFill="1" applyAlignment="1">
      <alignment horizontal="center"/>
    </xf>
    <xf numFmtId="0" fontId="37" fillId="0" borderId="0" xfId="0" applyFont="1" applyFill="1"/>
    <xf numFmtId="0" fontId="38" fillId="0" borderId="0" xfId="0" applyFont="1" applyFill="1" applyAlignment="1">
      <alignment horizontal="center"/>
    </xf>
    <xf numFmtId="164" fontId="38" fillId="0" borderId="0" xfId="0" applyNumberFormat="1" applyFont="1" applyFill="1" applyAlignment="1">
      <alignment horizontal="center"/>
    </xf>
    <xf numFmtId="0" fontId="38" fillId="0" borderId="0" xfId="0" applyFont="1" applyAlignment="1">
      <alignment horizontal="center"/>
    </xf>
    <xf numFmtId="0" fontId="38" fillId="0" borderId="0" xfId="0" applyFont="1"/>
    <xf numFmtId="0" fontId="0" fillId="0" borderId="0" xfId="0" applyNumberFormat="1" applyAlignment="1">
      <alignment horizontal="center"/>
    </xf>
    <xf numFmtId="49" fontId="39" fillId="0" borderId="0" xfId="0" applyNumberFormat="1" applyFont="1" applyAlignment="1">
      <alignment horizontal="left"/>
    </xf>
    <xf numFmtId="0" fontId="40" fillId="0" borderId="0" xfId="0" applyFont="1" applyAlignment="1">
      <alignment horizontal="left"/>
    </xf>
    <xf numFmtId="0" fontId="41" fillId="0" borderId="0" xfId="0" applyFont="1" applyAlignment="1">
      <alignment horizontal="left"/>
    </xf>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center"/>
    </xf>
    <xf numFmtId="49" fontId="28" fillId="0" borderId="0" xfId="0" applyNumberFormat="1" applyFont="1" applyAlignment="1">
      <alignment horizontal="left"/>
    </xf>
    <xf numFmtId="0" fontId="48" fillId="0" borderId="0" xfId="0" applyFont="1" applyAlignment="1">
      <alignment horizontal="center"/>
    </xf>
    <xf numFmtId="2" fontId="49" fillId="0" borderId="0" xfId="0" applyNumberFormat="1" applyFont="1" applyAlignment="1">
      <alignment horizontal="center"/>
    </xf>
    <xf numFmtId="0" fontId="50" fillId="0" borderId="0" xfId="0" applyFont="1" applyAlignment="1">
      <alignment horizontal="center"/>
    </xf>
    <xf numFmtId="2" fontId="50" fillId="0" borderId="0" xfId="0" applyNumberFormat="1" applyFont="1" applyAlignment="1">
      <alignment horizontal="center"/>
    </xf>
    <xf numFmtId="165" fontId="50" fillId="0" borderId="0" xfId="0" applyNumberFormat="1" applyFont="1" applyAlignment="1">
      <alignment horizontal="center"/>
    </xf>
    <xf numFmtId="165" fontId="5" fillId="0" borderId="0" xfId="0" applyNumberFormat="1" applyFont="1" applyAlignment="1">
      <alignment horizontal="center"/>
    </xf>
    <xf numFmtId="0" fontId="51" fillId="0" borderId="0" xfId="0" applyFont="1" applyAlignment="1">
      <alignment horizontal="center"/>
    </xf>
    <xf numFmtId="2" fontId="51" fillId="0" borderId="0" xfId="0" applyNumberFormat="1" applyFont="1" applyAlignment="1">
      <alignment horizontal="center"/>
    </xf>
    <xf numFmtId="165" fontId="51" fillId="0" borderId="0" xfId="0" applyNumberFormat="1" applyFont="1" applyAlignment="1">
      <alignment horizontal="center"/>
    </xf>
    <xf numFmtId="0" fontId="52" fillId="0" borderId="0" xfId="0" applyFont="1" applyAlignment="1">
      <alignment horizontal="center"/>
    </xf>
    <xf numFmtId="2" fontId="52" fillId="0" borderId="0" xfId="0" applyNumberFormat="1" applyFont="1" applyAlignment="1">
      <alignment horizontal="center"/>
    </xf>
    <xf numFmtId="165" fontId="53" fillId="0" borderId="0" xfId="0" applyNumberFormat="1" applyFont="1" applyAlignment="1">
      <alignment horizontal="center"/>
    </xf>
    <xf numFmtId="165" fontId="52" fillId="0" borderId="0" xfId="0" applyNumberFormat="1" applyFont="1" applyAlignment="1">
      <alignment horizontal="center"/>
    </xf>
    <xf numFmtId="0" fontId="54" fillId="0" borderId="0" xfId="0" applyFont="1" applyAlignment="1">
      <alignment horizontal="center"/>
    </xf>
    <xf numFmtId="2" fontId="55" fillId="0" borderId="0" xfId="0" applyNumberFormat="1" applyFont="1" applyAlignment="1">
      <alignment horizontal="center"/>
    </xf>
    <xf numFmtId="165" fontId="49" fillId="0" borderId="0" xfId="0" applyNumberFormat="1" applyFont="1" applyAlignment="1">
      <alignment horizontal="center"/>
    </xf>
    <xf numFmtId="0" fontId="56" fillId="0" borderId="0" xfId="0" applyFont="1" applyAlignment="1">
      <alignment horizontal="center"/>
    </xf>
    <xf numFmtId="2" fontId="47" fillId="0" borderId="0" xfId="0" applyNumberFormat="1" applyFont="1" applyAlignment="1">
      <alignment horizontal="center"/>
    </xf>
    <xf numFmtId="165" fontId="47" fillId="0" borderId="0" xfId="0" applyNumberFormat="1" applyFont="1" applyAlignment="1">
      <alignment horizontal="center"/>
    </xf>
    <xf numFmtId="2" fontId="53" fillId="0" borderId="0" xfId="0" applyNumberFormat="1" applyFont="1" applyAlignment="1">
      <alignment horizontal="center"/>
    </xf>
    <xf numFmtId="165" fontId="55" fillId="0" borderId="0" xfId="0" applyNumberFormat="1" applyFont="1" applyAlignment="1">
      <alignment horizontal="center"/>
    </xf>
    <xf numFmtId="1" fontId="49" fillId="0" borderId="0" xfId="0" applyNumberFormat="1" applyFont="1" applyAlignment="1">
      <alignment horizontal="center"/>
    </xf>
    <xf numFmtId="1" fontId="52" fillId="0" borderId="0" xfId="0" applyNumberFormat="1" applyFont="1" applyAlignment="1">
      <alignment horizontal="center"/>
    </xf>
    <xf numFmtId="1" fontId="53" fillId="0" borderId="0" xfId="0" applyNumberFormat="1" applyFont="1" applyAlignment="1">
      <alignment horizontal="center"/>
    </xf>
    <xf numFmtId="1" fontId="47" fillId="0" borderId="0" xfId="0" applyNumberFormat="1" applyFont="1" applyAlignment="1">
      <alignment horizontal="center"/>
    </xf>
    <xf numFmtId="49" fontId="57" fillId="0" borderId="0" xfId="0" applyNumberFormat="1" applyFont="1" applyAlignment="1">
      <alignment horizontal="left"/>
    </xf>
    <xf numFmtId="0" fontId="14" fillId="0" borderId="0" xfId="0" applyFont="1"/>
    <xf numFmtId="0" fontId="58" fillId="0" borderId="0" xfId="0" applyFont="1" applyAlignment="1">
      <alignment horizontal="center"/>
    </xf>
    <xf numFmtId="0" fontId="59" fillId="0" borderId="0" xfId="0" applyFont="1" applyAlignment="1">
      <alignment horizontal="center"/>
    </xf>
    <xf numFmtId="0" fontId="60" fillId="0" borderId="0" xfId="0" applyFont="1"/>
    <xf numFmtId="0" fontId="61" fillId="0" borderId="0" xfId="0" applyFont="1" applyAlignment="1">
      <alignment horizontal="center"/>
    </xf>
    <xf numFmtId="0" fontId="62" fillId="0" borderId="0" xfId="0" applyFont="1" applyAlignment="1">
      <alignment horizontal="center"/>
    </xf>
    <xf numFmtId="0" fontId="63" fillId="0" borderId="0" xfId="0" applyFont="1" applyFill="1"/>
    <xf numFmtId="0" fontId="62" fillId="0" borderId="0" xfId="0" applyFont="1"/>
    <xf numFmtId="1" fontId="5" fillId="0" borderId="0" xfId="0" applyNumberFormat="1" applyFont="1" applyAlignment="1">
      <alignment horizontal="center"/>
    </xf>
    <xf numFmtId="1" fontId="10" fillId="0" borderId="0" xfId="0" applyNumberFormat="1" applyFont="1" applyAlignment="1">
      <alignment horizontal="center"/>
    </xf>
    <xf numFmtId="1" fontId="22" fillId="0" borderId="0" xfId="0" applyNumberFormat="1" applyFont="1" applyAlignment="1">
      <alignment horizontal="center"/>
    </xf>
    <xf numFmtId="165" fontId="34" fillId="0" borderId="0" xfId="0" applyNumberFormat="1" applyFont="1" applyAlignment="1">
      <alignment horizontal="center"/>
    </xf>
    <xf numFmtId="1" fontId="36" fillId="0" borderId="0" xfId="0" applyNumberFormat="1" applyFont="1" applyAlignment="1">
      <alignment horizontal="center"/>
    </xf>
    <xf numFmtId="1" fontId="56" fillId="0" borderId="0" xfId="0" applyNumberFormat="1" applyFont="1" applyAlignment="1">
      <alignment horizontal="center"/>
    </xf>
    <xf numFmtId="1" fontId="50" fillId="0" borderId="0" xfId="0" applyNumberFormat="1" applyFont="1" applyAlignment="1">
      <alignment horizontal="center"/>
    </xf>
    <xf numFmtId="1" fontId="51"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mruColors>
      <color rgb="FF008000"/>
      <color rgb="FFF79646"/>
      <color rgb="FF1F497D"/>
      <color rgb="FF993300"/>
      <color rgb="FF0066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barChart>
        <c:barDir val="col"/>
        <c:grouping val="stacked"/>
        <c:varyColors val="0"/>
        <c:ser>
          <c:idx val="0"/>
          <c:order val="0"/>
          <c:spPr>
            <a:noFill/>
            <a:ln>
              <a:noFill/>
            </a:ln>
          </c:spPr>
          <c:invertIfNegative val="0"/>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Sheet'!$C$78:$C$139</c:f>
              <c:numCache>
                <c:formatCode>General</c:formatCode>
                <c:ptCount val="62"/>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pt idx="31">
                  <c:v>85</c:v>
                </c:pt>
                <c:pt idx="32">
                  <c:v>86</c:v>
                </c:pt>
                <c:pt idx="33">
                  <c:v>90</c:v>
                </c:pt>
                <c:pt idx="34">
                  <c:v>88</c:v>
                </c:pt>
                <c:pt idx="35">
                  <c:v>92</c:v>
                </c:pt>
                <c:pt idx="36">
                  <c:v>87</c:v>
                </c:pt>
                <c:pt idx="37">
                  <c:v>92</c:v>
                </c:pt>
                <c:pt idx="38">
                  <c:v>86</c:v>
                </c:pt>
                <c:pt idx="39">
                  <c:v>84</c:v>
                </c:pt>
                <c:pt idx="40">
                  <c:v>83</c:v>
                </c:pt>
                <c:pt idx="41">
                  <c:v>80</c:v>
                </c:pt>
                <c:pt idx="42">
                  <c:v>83</c:v>
                </c:pt>
                <c:pt idx="43">
                  <c:v>78</c:v>
                </c:pt>
                <c:pt idx="44">
                  <c:v>80</c:v>
                </c:pt>
                <c:pt idx="45">
                  <c:v>82</c:v>
                </c:pt>
                <c:pt idx="46">
                  <c:v>86</c:v>
                </c:pt>
                <c:pt idx="47">
                  <c:v>90</c:v>
                </c:pt>
                <c:pt idx="48">
                  <c:v>92</c:v>
                </c:pt>
                <c:pt idx="49">
                  <c:v>88</c:v>
                </c:pt>
                <c:pt idx="50">
                  <c:v>85</c:v>
                </c:pt>
                <c:pt idx="51">
                  <c:v>94</c:v>
                </c:pt>
                <c:pt idx="52">
                  <c:v>92</c:v>
                </c:pt>
                <c:pt idx="53">
                  <c:v>87</c:v>
                </c:pt>
                <c:pt idx="54">
                  <c:v>86</c:v>
                </c:pt>
                <c:pt idx="55">
                  <c:v>84</c:v>
                </c:pt>
                <c:pt idx="56">
                  <c:v>84</c:v>
                </c:pt>
                <c:pt idx="57">
                  <c:v>82</c:v>
                </c:pt>
                <c:pt idx="58">
                  <c:v>80</c:v>
                </c:pt>
                <c:pt idx="59">
                  <c:v>78</c:v>
                </c:pt>
                <c:pt idx="60">
                  <c:v>78</c:v>
                </c:pt>
                <c:pt idx="61">
                  <c:v>80</c:v>
                </c:pt>
              </c:numCache>
            </c:numRef>
          </c:val>
          <c:extLst>
            <c:ext xmlns:c16="http://schemas.microsoft.com/office/drawing/2014/chart" uri="{C3380CC4-5D6E-409C-BE32-E72D297353CC}">
              <c16:uniqueId val="{00000000-C3A8-43A2-A320-0FE9473A49FB}"/>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C3A8-43A2-A320-0FE9473A49FB}"/>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C3A8-43A2-A320-0FE9473A49FB}"/>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C3A8-43A2-A320-0FE9473A49FB}"/>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C3A8-43A2-A320-0FE9473A49FB}"/>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C3A8-43A2-A320-0FE9473A49FB}"/>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C3A8-43A2-A320-0FE9473A49FB}"/>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C3A8-43A2-A320-0FE9473A49FB}"/>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C3A8-43A2-A320-0FE9473A49FB}"/>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C3A8-43A2-A320-0FE9473A49FB}"/>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C3A8-43A2-A320-0FE9473A49FB}"/>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C3A8-43A2-A320-0FE9473A49FB}"/>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C3A8-43A2-A320-0FE9473A49FB}"/>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C3A8-43A2-A320-0FE9473A49FB}"/>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C3A8-43A2-A320-0FE9473A49FB}"/>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C3A8-43A2-A320-0FE9473A49FB}"/>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C3A8-43A2-A320-0FE9473A49FB}"/>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C3A8-43A2-A320-0FE9473A49FB}"/>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C3A8-43A2-A320-0FE9473A49FB}"/>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C3A8-43A2-A320-0FE9473A49FB}"/>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C3A8-43A2-A320-0FE9473A49FB}"/>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C3A8-43A2-A320-0FE9473A49FB}"/>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C3A8-43A2-A320-0FE9473A49FB}"/>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C3A8-43A2-A320-0FE9473A49FB}"/>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C3A8-43A2-A320-0FE9473A49FB}"/>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C3A8-43A2-A320-0FE9473A49FB}"/>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C3A8-43A2-A320-0FE9473A49FB}"/>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C3A8-43A2-A320-0FE9473A49FB}"/>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C3A8-43A2-A320-0FE9473A49FB}"/>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C3A8-43A2-A320-0FE9473A49FB}"/>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C3A8-43A2-A320-0FE9473A49FB}"/>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C3A8-43A2-A320-0FE9473A49FB}"/>
              </c:ext>
            </c:extLst>
          </c:dPt>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Sheet'!$G$78:$G$139</c:f>
              <c:numCache>
                <c:formatCode>General</c:formatCode>
                <c:ptCount val="62"/>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pt idx="31">
                  <c:v>48</c:v>
                </c:pt>
                <c:pt idx="32">
                  <c:v>48</c:v>
                </c:pt>
                <c:pt idx="33">
                  <c:v>52</c:v>
                </c:pt>
                <c:pt idx="34">
                  <c:v>55</c:v>
                </c:pt>
                <c:pt idx="35">
                  <c:v>54</c:v>
                </c:pt>
                <c:pt idx="36">
                  <c:v>44</c:v>
                </c:pt>
                <c:pt idx="37">
                  <c:v>46</c:v>
                </c:pt>
                <c:pt idx="38">
                  <c:v>41</c:v>
                </c:pt>
                <c:pt idx="39">
                  <c:v>41</c:v>
                </c:pt>
                <c:pt idx="40">
                  <c:v>41</c:v>
                </c:pt>
                <c:pt idx="41">
                  <c:v>40</c:v>
                </c:pt>
                <c:pt idx="42">
                  <c:v>55</c:v>
                </c:pt>
                <c:pt idx="43">
                  <c:v>50</c:v>
                </c:pt>
                <c:pt idx="44">
                  <c:v>38</c:v>
                </c:pt>
                <c:pt idx="45">
                  <c:v>42</c:v>
                </c:pt>
                <c:pt idx="46">
                  <c:v>47</c:v>
                </c:pt>
                <c:pt idx="47">
                  <c:v>50</c:v>
                </c:pt>
                <c:pt idx="48">
                  <c:v>53</c:v>
                </c:pt>
                <c:pt idx="49">
                  <c:v>50</c:v>
                </c:pt>
                <c:pt idx="50">
                  <c:v>47</c:v>
                </c:pt>
                <c:pt idx="51">
                  <c:v>56</c:v>
                </c:pt>
                <c:pt idx="52">
                  <c:v>56</c:v>
                </c:pt>
                <c:pt idx="53">
                  <c:v>53</c:v>
                </c:pt>
                <c:pt idx="54">
                  <c:v>52</c:v>
                </c:pt>
                <c:pt idx="55">
                  <c:v>51</c:v>
                </c:pt>
                <c:pt idx="56">
                  <c:v>50</c:v>
                </c:pt>
                <c:pt idx="57">
                  <c:v>48</c:v>
                </c:pt>
                <c:pt idx="58">
                  <c:v>40</c:v>
                </c:pt>
                <c:pt idx="59">
                  <c:v>40</c:v>
                </c:pt>
                <c:pt idx="60">
                  <c:v>40</c:v>
                </c:pt>
                <c:pt idx="61">
                  <c:v>40</c:v>
                </c:pt>
              </c:numCache>
            </c:numRef>
          </c:val>
          <c:extLst>
            <c:ext xmlns:c16="http://schemas.microsoft.com/office/drawing/2014/chart" uri="{C3380CC4-5D6E-409C-BE32-E72D297353CC}">
              <c16:uniqueId val="{0000003F-C3A8-43A2-A320-0FE9473A49FB}"/>
            </c:ext>
          </c:extLst>
        </c:ser>
        <c:dLbls>
          <c:showLegendKey val="0"/>
          <c:showVal val="0"/>
          <c:showCatName val="0"/>
          <c:showSerName val="0"/>
          <c:showPercent val="0"/>
          <c:showBubbleSize val="0"/>
        </c:dLbls>
        <c:gapWidth val="150"/>
        <c:overlap val="100"/>
        <c:axId val="230717400"/>
        <c:axId val="230718184"/>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Sheet'!$H$78:$H$139</c:f>
              <c:numCache>
                <c:formatCode>General</c:formatCode>
                <c:ptCount val="62"/>
                <c:pt idx="0">
                  <c:v>70</c:v>
                </c:pt>
                <c:pt idx="2">
                  <c:v>78</c:v>
                </c:pt>
                <c:pt idx="4">
                  <c:v>74</c:v>
                </c:pt>
                <c:pt idx="6">
                  <c:v>73</c:v>
                </c:pt>
                <c:pt idx="8">
                  <c:v>72</c:v>
                </c:pt>
                <c:pt idx="10">
                  <c:v>80</c:v>
                </c:pt>
                <c:pt idx="12">
                  <c:v>75</c:v>
                </c:pt>
                <c:pt idx="14">
                  <c:v>70</c:v>
                </c:pt>
                <c:pt idx="16">
                  <c:v>78</c:v>
                </c:pt>
                <c:pt idx="18">
                  <c:v>74</c:v>
                </c:pt>
                <c:pt idx="20">
                  <c:v>72</c:v>
                </c:pt>
                <c:pt idx="22">
                  <c:v>72</c:v>
                </c:pt>
                <c:pt idx="24">
                  <c:v>70</c:v>
                </c:pt>
                <c:pt idx="26">
                  <c:v>70</c:v>
                </c:pt>
                <c:pt idx="28">
                  <c:v>70</c:v>
                </c:pt>
                <c:pt idx="30">
                  <c:v>78</c:v>
                </c:pt>
                <c:pt idx="32">
                  <c:v>72</c:v>
                </c:pt>
                <c:pt idx="34">
                  <c:v>80</c:v>
                </c:pt>
                <c:pt idx="36">
                  <c:v>76</c:v>
                </c:pt>
                <c:pt idx="38">
                  <c:v>70</c:v>
                </c:pt>
                <c:pt idx="40">
                  <c:v>78</c:v>
                </c:pt>
                <c:pt idx="42">
                  <c:v>74</c:v>
                </c:pt>
                <c:pt idx="44">
                  <c:v>73</c:v>
                </c:pt>
                <c:pt idx="46">
                  <c:v>72</c:v>
                </c:pt>
                <c:pt idx="48">
                  <c:v>80</c:v>
                </c:pt>
                <c:pt idx="50">
                  <c:v>77</c:v>
                </c:pt>
                <c:pt idx="52">
                  <c:v>70</c:v>
                </c:pt>
                <c:pt idx="54">
                  <c:v>78</c:v>
                </c:pt>
                <c:pt idx="56">
                  <c:v>74</c:v>
                </c:pt>
                <c:pt idx="58">
                  <c:v>73</c:v>
                </c:pt>
                <c:pt idx="60">
                  <c:v>72</c:v>
                </c:pt>
              </c:numCache>
            </c:numRef>
          </c:yVal>
          <c:smooth val="0"/>
          <c:extLst>
            <c:ext xmlns:c16="http://schemas.microsoft.com/office/drawing/2014/chart" uri="{C3380CC4-5D6E-409C-BE32-E72D297353CC}">
              <c16:uniqueId val="{00000040-C3A8-43A2-A320-0FE9473A49FB}"/>
            </c:ext>
          </c:extLst>
        </c:ser>
        <c:ser>
          <c:idx val="4"/>
          <c:order val="3"/>
          <c:tx>
            <c:v>Pulse b</c:v>
          </c:tx>
          <c:spPr>
            <a:ln w="28575">
              <a:noFill/>
            </a:ln>
          </c:spPr>
          <c:marker>
            <c:symbol val="circle"/>
            <c:size val="6"/>
            <c:spPr>
              <a:solidFill>
                <a:srgbClr val="FFFF00"/>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Sheet'!$I$78:$I$139</c:f>
              <c:numCache>
                <c:formatCode>General</c:formatCode>
                <c:ptCount val="62"/>
                <c:pt idx="1">
                  <c:v>72</c:v>
                </c:pt>
                <c:pt idx="3">
                  <c:v>80</c:v>
                </c:pt>
                <c:pt idx="5">
                  <c:v>78</c:v>
                </c:pt>
                <c:pt idx="7">
                  <c:v>75</c:v>
                </c:pt>
                <c:pt idx="9">
                  <c:v>78</c:v>
                </c:pt>
                <c:pt idx="11">
                  <c:v>86</c:v>
                </c:pt>
                <c:pt idx="13">
                  <c:v>78</c:v>
                </c:pt>
                <c:pt idx="15">
                  <c:v>72</c:v>
                </c:pt>
                <c:pt idx="17">
                  <c:v>80</c:v>
                </c:pt>
                <c:pt idx="19">
                  <c:v>80</c:v>
                </c:pt>
                <c:pt idx="21">
                  <c:v>70</c:v>
                </c:pt>
                <c:pt idx="23">
                  <c:v>78</c:v>
                </c:pt>
                <c:pt idx="25">
                  <c:v>74</c:v>
                </c:pt>
                <c:pt idx="27">
                  <c:v>78</c:v>
                </c:pt>
                <c:pt idx="29">
                  <c:v>72</c:v>
                </c:pt>
                <c:pt idx="31">
                  <c:v>82</c:v>
                </c:pt>
                <c:pt idx="33">
                  <c:v>78</c:v>
                </c:pt>
                <c:pt idx="35">
                  <c:v>74</c:v>
                </c:pt>
                <c:pt idx="37">
                  <c:v>78</c:v>
                </c:pt>
                <c:pt idx="39">
                  <c:v>72</c:v>
                </c:pt>
                <c:pt idx="41">
                  <c:v>80</c:v>
                </c:pt>
                <c:pt idx="43">
                  <c:v>80</c:v>
                </c:pt>
                <c:pt idx="45">
                  <c:v>70</c:v>
                </c:pt>
                <c:pt idx="47">
                  <c:v>78</c:v>
                </c:pt>
                <c:pt idx="49">
                  <c:v>76</c:v>
                </c:pt>
                <c:pt idx="51">
                  <c:v>78</c:v>
                </c:pt>
                <c:pt idx="53">
                  <c:v>72</c:v>
                </c:pt>
                <c:pt idx="55">
                  <c:v>80</c:v>
                </c:pt>
                <c:pt idx="57">
                  <c:v>78</c:v>
                </c:pt>
                <c:pt idx="59">
                  <c:v>70</c:v>
                </c:pt>
                <c:pt idx="61">
                  <c:v>78</c:v>
                </c:pt>
              </c:numCache>
            </c:numRef>
          </c:yVal>
          <c:smooth val="0"/>
          <c:extLst>
            <c:ext xmlns:c16="http://schemas.microsoft.com/office/drawing/2014/chart" uri="{C3380CC4-5D6E-409C-BE32-E72D297353CC}">
              <c16:uniqueId val="{00000041-C3A8-43A2-A320-0FE9473A49FB}"/>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Sheet'!$V$78:$V$139</c:f>
              <c:numCache>
                <c:formatCode>General</c:formatCode>
                <c:ptCount val="62"/>
                <c:pt idx="0">
                  <c:v>40</c:v>
                </c:pt>
                <c:pt idx="2">
                  <c:v>32</c:v>
                </c:pt>
                <c:pt idx="4">
                  <c:v>37</c:v>
                </c:pt>
                <c:pt idx="6">
                  <c:v>50</c:v>
                </c:pt>
                <c:pt idx="8">
                  <c:v>52</c:v>
                </c:pt>
                <c:pt idx="10">
                  <c:v>50</c:v>
                </c:pt>
                <c:pt idx="12">
                  <c:v>42</c:v>
                </c:pt>
                <c:pt idx="14">
                  <c:v>50</c:v>
                </c:pt>
                <c:pt idx="16">
                  <c:v>50</c:v>
                </c:pt>
                <c:pt idx="18">
                  <c:v>56</c:v>
                </c:pt>
                <c:pt idx="20">
                  <c:v>53</c:v>
                </c:pt>
                <c:pt idx="22">
                  <c:v>51</c:v>
                </c:pt>
                <c:pt idx="24">
                  <c:v>48</c:v>
                </c:pt>
                <c:pt idx="26">
                  <c:v>40</c:v>
                </c:pt>
                <c:pt idx="28">
                  <c:v>40</c:v>
                </c:pt>
                <c:pt idx="30">
                  <c:v>41</c:v>
                </c:pt>
                <c:pt idx="32">
                  <c:v>48</c:v>
                </c:pt>
                <c:pt idx="34">
                  <c:v>55</c:v>
                </c:pt>
                <c:pt idx="36">
                  <c:v>44</c:v>
                </c:pt>
                <c:pt idx="38">
                  <c:v>41</c:v>
                </c:pt>
                <c:pt idx="40">
                  <c:v>41</c:v>
                </c:pt>
                <c:pt idx="42">
                  <c:v>55</c:v>
                </c:pt>
                <c:pt idx="44">
                  <c:v>38</c:v>
                </c:pt>
                <c:pt idx="46">
                  <c:v>47</c:v>
                </c:pt>
                <c:pt idx="48">
                  <c:v>53</c:v>
                </c:pt>
                <c:pt idx="50">
                  <c:v>47</c:v>
                </c:pt>
                <c:pt idx="52">
                  <c:v>56</c:v>
                </c:pt>
                <c:pt idx="54">
                  <c:v>52</c:v>
                </c:pt>
                <c:pt idx="56">
                  <c:v>50</c:v>
                </c:pt>
                <c:pt idx="58">
                  <c:v>40</c:v>
                </c:pt>
                <c:pt idx="60">
                  <c:v>40</c:v>
                </c:pt>
              </c:numCache>
            </c:numRef>
          </c:yVal>
          <c:smooth val="0"/>
          <c:extLst>
            <c:ext xmlns:c16="http://schemas.microsoft.com/office/drawing/2014/chart" uri="{C3380CC4-5D6E-409C-BE32-E72D297353CC}">
              <c16:uniqueId val="{00000042-C3A8-43A2-A320-0FE9473A49FB}"/>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Sheet'!$W$78:$W$139</c:f>
              <c:numCache>
                <c:formatCode>General</c:formatCode>
                <c:ptCount val="62"/>
                <c:pt idx="1">
                  <c:v>40</c:v>
                </c:pt>
                <c:pt idx="3">
                  <c:v>43</c:v>
                </c:pt>
                <c:pt idx="5">
                  <c:v>48</c:v>
                </c:pt>
                <c:pt idx="7">
                  <c:v>54</c:v>
                </c:pt>
                <c:pt idx="9">
                  <c:v>55</c:v>
                </c:pt>
                <c:pt idx="11">
                  <c:v>38</c:v>
                </c:pt>
                <c:pt idx="13">
                  <c:v>47</c:v>
                </c:pt>
                <c:pt idx="15">
                  <c:v>53</c:v>
                </c:pt>
                <c:pt idx="17">
                  <c:v>47</c:v>
                </c:pt>
                <c:pt idx="19">
                  <c:v>56</c:v>
                </c:pt>
                <c:pt idx="21">
                  <c:v>52</c:v>
                </c:pt>
                <c:pt idx="23">
                  <c:v>50</c:v>
                </c:pt>
                <c:pt idx="25">
                  <c:v>40</c:v>
                </c:pt>
                <c:pt idx="27">
                  <c:v>40</c:v>
                </c:pt>
                <c:pt idx="29">
                  <c:v>40</c:v>
                </c:pt>
                <c:pt idx="31">
                  <c:v>48</c:v>
                </c:pt>
                <c:pt idx="33">
                  <c:v>52</c:v>
                </c:pt>
                <c:pt idx="35">
                  <c:v>54</c:v>
                </c:pt>
                <c:pt idx="37">
                  <c:v>46</c:v>
                </c:pt>
                <c:pt idx="39">
                  <c:v>41</c:v>
                </c:pt>
                <c:pt idx="41">
                  <c:v>40</c:v>
                </c:pt>
                <c:pt idx="43">
                  <c:v>50</c:v>
                </c:pt>
                <c:pt idx="45">
                  <c:v>42</c:v>
                </c:pt>
                <c:pt idx="47">
                  <c:v>50</c:v>
                </c:pt>
                <c:pt idx="49">
                  <c:v>50</c:v>
                </c:pt>
                <c:pt idx="51">
                  <c:v>56</c:v>
                </c:pt>
                <c:pt idx="53">
                  <c:v>53</c:v>
                </c:pt>
                <c:pt idx="55">
                  <c:v>51</c:v>
                </c:pt>
                <c:pt idx="57">
                  <c:v>48</c:v>
                </c:pt>
                <c:pt idx="59">
                  <c:v>40</c:v>
                </c:pt>
                <c:pt idx="61">
                  <c:v>40</c:v>
                </c:pt>
              </c:numCache>
            </c:numRef>
          </c:yVal>
          <c:smooth val="0"/>
          <c:extLst>
            <c:ext xmlns:c16="http://schemas.microsoft.com/office/drawing/2014/chart" uri="{C3380CC4-5D6E-409C-BE32-E72D297353CC}">
              <c16:uniqueId val="{00000043-C3A8-43A2-A320-0FE9473A49FB}"/>
            </c:ext>
          </c:extLst>
        </c:ser>
        <c:dLbls>
          <c:showLegendKey val="0"/>
          <c:showVal val="0"/>
          <c:showCatName val="0"/>
          <c:showSerName val="0"/>
          <c:showPercent val="0"/>
          <c:showBubbleSize val="0"/>
        </c:dLbls>
        <c:axId val="230717400"/>
        <c:axId val="230718184"/>
      </c:scatterChart>
      <c:catAx>
        <c:axId val="23071740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402"/>
              <c:y val="0.85707070707070732"/>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230718184"/>
        <c:crosses val="autoZero"/>
        <c:auto val="0"/>
        <c:lblAlgn val="ctr"/>
        <c:lblOffset val="100"/>
        <c:tickLblSkip val="1"/>
        <c:noMultiLvlLbl val="0"/>
      </c:catAx>
      <c:valAx>
        <c:axId val="230718184"/>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230717400"/>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Sheet'!$C$78:$C$139</c:f>
              <c:numCache>
                <c:formatCode>General</c:formatCode>
                <c:ptCount val="62"/>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pt idx="31">
                  <c:v>85</c:v>
                </c:pt>
                <c:pt idx="32">
                  <c:v>86</c:v>
                </c:pt>
                <c:pt idx="33">
                  <c:v>90</c:v>
                </c:pt>
                <c:pt idx="34">
                  <c:v>88</c:v>
                </c:pt>
                <c:pt idx="35">
                  <c:v>92</c:v>
                </c:pt>
                <c:pt idx="36">
                  <c:v>87</c:v>
                </c:pt>
                <c:pt idx="37">
                  <c:v>92</c:v>
                </c:pt>
                <c:pt idx="38">
                  <c:v>86</c:v>
                </c:pt>
                <c:pt idx="39">
                  <c:v>84</c:v>
                </c:pt>
                <c:pt idx="40">
                  <c:v>83</c:v>
                </c:pt>
                <c:pt idx="41">
                  <c:v>80</c:v>
                </c:pt>
                <c:pt idx="42">
                  <c:v>83</c:v>
                </c:pt>
                <c:pt idx="43">
                  <c:v>78</c:v>
                </c:pt>
                <c:pt idx="44">
                  <c:v>80</c:v>
                </c:pt>
                <c:pt idx="45">
                  <c:v>82</c:v>
                </c:pt>
                <c:pt idx="46">
                  <c:v>86</c:v>
                </c:pt>
                <c:pt idx="47">
                  <c:v>90</c:v>
                </c:pt>
                <c:pt idx="48">
                  <c:v>92</c:v>
                </c:pt>
                <c:pt idx="49">
                  <c:v>88</c:v>
                </c:pt>
                <c:pt idx="50">
                  <c:v>85</c:v>
                </c:pt>
                <c:pt idx="51">
                  <c:v>94</c:v>
                </c:pt>
                <c:pt idx="52">
                  <c:v>92</c:v>
                </c:pt>
                <c:pt idx="53">
                  <c:v>87</c:v>
                </c:pt>
                <c:pt idx="54">
                  <c:v>86</c:v>
                </c:pt>
                <c:pt idx="55">
                  <c:v>84</c:v>
                </c:pt>
                <c:pt idx="56">
                  <c:v>84</c:v>
                </c:pt>
                <c:pt idx="57">
                  <c:v>82</c:v>
                </c:pt>
                <c:pt idx="58">
                  <c:v>80</c:v>
                </c:pt>
                <c:pt idx="59">
                  <c:v>78</c:v>
                </c:pt>
                <c:pt idx="60">
                  <c:v>78</c:v>
                </c:pt>
                <c:pt idx="61">
                  <c:v>80</c:v>
                </c:pt>
              </c:numCache>
            </c:numRef>
          </c:val>
          <c:extLst>
            <c:ext xmlns:c16="http://schemas.microsoft.com/office/drawing/2014/chart" uri="{C3380CC4-5D6E-409C-BE32-E72D297353CC}">
              <c16:uniqueId val="{00000000-D7FF-403D-BDC3-5E2F90C26760}"/>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D7FF-403D-BDC3-5E2F90C26760}"/>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D7FF-403D-BDC3-5E2F90C26760}"/>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D7FF-403D-BDC3-5E2F90C26760}"/>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D7FF-403D-BDC3-5E2F90C26760}"/>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D7FF-403D-BDC3-5E2F90C26760}"/>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D7FF-403D-BDC3-5E2F90C26760}"/>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D7FF-403D-BDC3-5E2F90C26760}"/>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D7FF-403D-BDC3-5E2F90C26760}"/>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D7FF-403D-BDC3-5E2F90C26760}"/>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D7FF-403D-BDC3-5E2F90C26760}"/>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D7FF-403D-BDC3-5E2F90C26760}"/>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D7FF-403D-BDC3-5E2F90C26760}"/>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D7FF-403D-BDC3-5E2F90C26760}"/>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D7FF-403D-BDC3-5E2F90C26760}"/>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D7FF-403D-BDC3-5E2F90C26760}"/>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D7FF-403D-BDC3-5E2F90C26760}"/>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D7FF-403D-BDC3-5E2F90C26760}"/>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D7FF-403D-BDC3-5E2F90C26760}"/>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D7FF-403D-BDC3-5E2F90C26760}"/>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D7FF-403D-BDC3-5E2F90C26760}"/>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D7FF-403D-BDC3-5E2F90C26760}"/>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D7FF-403D-BDC3-5E2F90C26760}"/>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D7FF-403D-BDC3-5E2F90C26760}"/>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D7FF-403D-BDC3-5E2F90C26760}"/>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D7FF-403D-BDC3-5E2F90C26760}"/>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D7FF-403D-BDC3-5E2F90C26760}"/>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D7FF-403D-BDC3-5E2F90C26760}"/>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D7FF-403D-BDC3-5E2F90C26760}"/>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D7FF-403D-BDC3-5E2F90C26760}"/>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D7FF-403D-BDC3-5E2F90C26760}"/>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D7FF-403D-BDC3-5E2F90C26760}"/>
              </c:ext>
            </c:extLst>
          </c:dPt>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Sheet'!$G$78:$G$139</c:f>
              <c:numCache>
                <c:formatCode>General</c:formatCode>
                <c:ptCount val="62"/>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pt idx="31">
                  <c:v>48</c:v>
                </c:pt>
                <c:pt idx="32">
                  <c:v>48</c:v>
                </c:pt>
                <c:pt idx="33">
                  <c:v>52</c:v>
                </c:pt>
                <c:pt idx="34">
                  <c:v>55</c:v>
                </c:pt>
                <c:pt idx="35">
                  <c:v>54</c:v>
                </c:pt>
                <c:pt idx="36">
                  <c:v>44</c:v>
                </c:pt>
                <c:pt idx="37">
                  <c:v>46</c:v>
                </c:pt>
                <c:pt idx="38">
                  <c:v>41</c:v>
                </c:pt>
                <c:pt idx="39">
                  <c:v>41</c:v>
                </c:pt>
                <c:pt idx="40">
                  <c:v>41</c:v>
                </c:pt>
                <c:pt idx="41">
                  <c:v>40</c:v>
                </c:pt>
                <c:pt idx="42">
                  <c:v>55</c:v>
                </c:pt>
                <c:pt idx="43">
                  <c:v>50</c:v>
                </c:pt>
                <c:pt idx="44">
                  <c:v>38</c:v>
                </c:pt>
                <c:pt idx="45">
                  <c:v>42</c:v>
                </c:pt>
                <c:pt idx="46">
                  <c:v>47</c:v>
                </c:pt>
                <c:pt idx="47">
                  <c:v>50</c:v>
                </c:pt>
                <c:pt idx="48">
                  <c:v>53</c:v>
                </c:pt>
                <c:pt idx="49">
                  <c:v>50</c:v>
                </c:pt>
                <c:pt idx="50">
                  <c:v>47</c:v>
                </c:pt>
                <c:pt idx="51">
                  <c:v>56</c:v>
                </c:pt>
                <c:pt idx="52">
                  <c:v>56</c:v>
                </c:pt>
                <c:pt idx="53">
                  <c:v>53</c:v>
                </c:pt>
                <c:pt idx="54">
                  <c:v>52</c:v>
                </c:pt>
                <c:pt idx="55">
                  <c:v>51</c:v>
                </c:pt>
                <c:pt idx="56">
                  <c:v>50</c:v>
                </c:pt>
                <c:pt idx="57">
                  <c:v>48</c:v>
                </c:pt>
                <c:pt idx="58">
                  <c:v>40</c:v>
                </c:pt>
                <c:pt idx="59">
                  <c:v>40</c:v>
                </c:pt>
                <c:pt idx="60">
                  <c:v>40</c:v>
                </c:pt>
                <c:pt idx="61">
                  <c:v>40</c:v>
                </c:pt>
              </c:numCache>
            </c:numRef>
          </c:val>
          <c:extLst>
            <c:ext xmlns:c16="http://schemas.microsoft.com/office/drawing/2014/chart" uri="{C3380CC4-5D6E-409C-BE32-E72D297353CC}">
              <c16:uniqueId val="{0000003F-D7FF-403D-BDC3-5E2F90C26760}"/>
            </c:ext>
          </c:extLst>
        </c:ser>
        <c:dLbls>
          <c:showLegendKey val="0"/>
          <c:showVal val="0"/>
          <c:showCatName val="0"/>
          <c:showSerName val="0"/>
          <c:showPercent val="0"/>
          <c:showBubbleSize val="0"/>
        </c:dLbls>
        <c:gapWidth val="150"/>
        <c:overlap val="100"/>
        <c:axId val="230719752"/>
        <c:axId val="229700096"/>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Sheet'!$H$78:$H$139</c:f>
              <c:numCache>
                <c:formatCode>General</c:formatCode>
                <c:ptCount val="62"/>
                <c:pt idx="0">
                  <c:v>70</c:v>
                </c:pt>
                <c:pt idx="2">
                  <c:v>78</c:v>
                </c:pt>
                <c:pt idx="4">
                  <c:v>74</c:v>
                </c:pt>
                <c:pt idx="6">
                  <c:v>73</c:v>
                </c:pt>
                <c:pt idx="8">
                  <c:v>72</c:v>
                </c:pt>
                <c:pt idx="10">
                  <c:v>80</c:v>
                </c:pt>
                <c:pt idx="12">
                  <c:v>75</c:v>
                </c:pt>
                <c:pt idx="14">
                  <c:v>70</c:v>
                </c:pt>
                <c:pt idx="16">
                  <c:v>78</c:v>
                </c:pt>
                <c:pt idx="18">
                  <c:v>74</c:v>
                </c:pt>
                <c:pt idx="20">
                  <c:v>72</c:v>
                </c:pt>
                <c:pt idx="22">
                  <c:v>72</c:v>
                </c:pt>
                <c:pt idx="24">
                  <c:v>70</c:v>
                </c:pt>
                <c:pt idx="26">
                  <c:v>70</c:v>
                </c:pt>
                <c:pt idx="28">
                  <c:v>70</c:v>
                </c:pt>
                <c:pt idx="30">
                  <c:v>78</c:v>
                </c:pt>
                <c:pt idx="32">
                  <c:v>72</c:v>
                </c:pt>
                <c:pt idx="34">
                  <c:v>80</c:v>
                </c:pt>
                <c:pt idx="36">
                  <c:v>76</c:v>
                </c:pt>
                <c:pt idx="38">
                  <c:v>70</c:v>
                </c:pt>
                <c:pt idx="40">
                  <c:v>78</c:v>
                </c:pt>
                <c:pt idx="42">
                  <c:v>74</c:v>
                </c:pt>
                <c:pt idx="44">
                  <c:v>73</c:v>
                </c:pt>
                <c:pt idx="46">
                  <c:v>72</c:v>
                </c:pt>
                <c:pt idx="48">
                  <c:v>80</c:v>
                </c:pt>
                <c:pt idx="50">
                  <c:v>77</c:v>
                </c:pt>
                <c:pt idx="52">
                  <c:v>70</c:v>
                </c:pt>
                <c:pt idx="54">
                  <c:v>78</c:v>
                </c:pt>
                <c:pt idx="56">
                  <c:v>74</c:v>
                </c:pt>
                <c:pt idx="58">
                  <c:v>73</c:v>
                </c:pt>
                <c:pt idx="60">
                  <c:v>72</c:v>
                </c:pt>
              </c:numCache>
            </c:numRef>
          </c:yVal>
          <c:smooth val="0"/>
          <c:extLst>
            <c:ext xmlns:c16="http://schemas.microsoft.com/office/drawing/2014/chart" uri="{C3380CC4-5D6E-409C-BE32-E72D297353CC}">
              <c16:uniqueId val="{00000040-D7FF-403D-BDC3-5E2F90C26760}"/>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Sheet'!$I$78:$I$139</c:f>
              <c:numCache>
                <c:formatCode>General</c:formatCode>
                <c:ptCount val="62"/>
                <c:pt idx="1">
                  <c:v>72</c:v>
                </c:pt>
                <c:pt idx="3">
                  <c:v>80</c:v>
                </c:pt>
                <c:pt idx="5">
                  <c:v>78</c:v>
                </c:pt>
                <c:pt idx="7">
                  <c:v>75</c:v>
                </c:pt>
                <c:pt idx="9">
                  <c:v>78</c:v>
                </c:pt>
                <c:pt idx="11">
                  <c:v>86</c:v>
                </c:pt>
                <c:pt idx="13">
                  <c:v>78</c:v>
                </c:pt>
                <c:pt idx="15">
                  <c:v>72</c:v>
                </c:pt>
                <c:pt idx="17">
                  <c:v>80</c:v>
                </c:pt>
                <c:pt idx="19">
                  <c:v>80</c:v>
                </c:pt>
                <c:pt idx="21">
                  <c:v>70</c:v>
                </c:pt>
                <c:pt idx="23">
                  <c:v>78</c:v>
                </c:pt>
                <c:pt idx="25">
                  <c:v>74</c:v>
                </c:pt>
                <c:pt idx="27">
                  <c:v>78</c:v>
                </c:pt>
                <c:pt idx="29">
                  <c:v>72</c:v>
                </c:pt>
                <c:pt idx="31">
                  <c:v>82</c:v>
                </c:pt>
                <c:pt idx="33">
                  <c:v>78</c:v>
                </c:pt>
                <c:pt idx="35">
                  <c:v>74</c:v>
                </c:pt>
                <c:pt idx="37">
                  <c:v>78</c:v>
                </c:pt>
                <c:pt idx="39">
                  <c:v>72</c:v>
                </c:pt>
                <c:pt idx="41">
                  <c:v>80</c:v>
                </c:pt>
                <c:pt idx="43">
                  <c:v>80</c:v>
                </c:pt>
                <c:pt idx="45">
                  <c:v>70</c:v>
                </c:pt>
                <c:pt idx="47">
                  <c:v>78</c:v>
                </c:pt>
                <c:pt idx="49">
                  <c:v>76</c:v>
                </c:pt>
                <c:pt idx="51">
                  <c:v>78</c:v>
                </c:pt>
                <c:pt idx="53">
                  <c:v>72</c:v>
                </c:pt>
                <c:pt idx="55">
                  <c:v>80</c:v>
                </c:pt>
                <c:pt idx="57">
                  <c:v>78</c:v>
                </c:pt>
                <c:pt idx="59">
                  <c:v>70</c:v>
                </c:pt>
                <c:pt idx="61">
                  <c:v>78</c:v>
                </c:pt>
              </c:numCache>
            </c:numRef>
          </c:yVal>
          <c:smooth val="0"/>
          <c:extLst>
            <c:ext xmlns:c16="http://schemas.microsoft.com/office/drawing/2014/chart" uri="{C3380CC4-5D6E-409C-BE32-E72D297353CC}">
              <c16:uniqueId val="{00000041-D7FF-403D-BDC3-5E2F90C26760}"/>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Sheet'!$V$78:$V$139</c:f>
              <c:numCache>
                <c:formatCode>General</c:formatCode>
                <c:ptCount val="62"/>
                <c:pt idx="0">
                  <c:v>40</c:v>
                </c:pt>
                <c:pt idx="2">
                  <c:v>32</c:v>
                </c:pt>
                <c:pt idx="4">
                  <c:v>37</c:v>
                </c:pt>
                <c:pt idx="6">
                  <c:v>50</c:v>
                </c:pt>
                <c:pt idx="8">
                  <c:v>52</c:v>
                </c:pt>
                <c:pt idx="10">
                  <c:v>50</c:v>
                </c:pt>
                <c:pt idx="12">
                  <c:v>42</c:v>
                </c:pt>
                <c:pt idx="14">
                  <c:v>50</c:v>
                </c:pt>
                <c:pt idx="16">
                  <c:v>50</c:v>
                </c:pt>
                <c:pt idx="18">
                  <c:v>56</c:v>
                </c:pt>
                <c:pt idx="20">
                  <c:v>53</c:v>
                </c:pt>
                <c:pt idx="22">
                  <c:v>51</c:v>
                </c:pt>
                <c:pt idx="24">
                  <c:v>48</c:v>
                </c:pt>
                <c:pt idx="26">
                  <c:v>40</c:v>
                </c:pt>
                <c:pt idx="28">
                  <c:v>40</c:v>
                </c:pt>
                <c:pt idx="30">
                  <c:v>41</c:v>
                </c:pt>
                <c:pt idx="32">
                  <c:v>48</c:v>
                </c:pt>
                <c:pt idx="34">
                  <c:v>55</c:v>
                </c:pt>
                <c:pt idx="36">
                  <c:v>44</c:v>
                </c:pt>
                <c:pt idx="38">
                  <c:v>41</c:v>
                </c:pt>
                <c:pt idx="40">
                  <c:v>41</c:v>
                </c:pt>
                <c:pt idx="42">
                  <c:v>55</c:v>
                </c:pt>
                <c:pt idx="44">
                  <c:v>38</c:v>
                </c:pt>
                <c:pt idx="46">
                  <c:v>47</c:v>
                </c:pt>
                <c:pt idx="48">
                  <c:v>53</c:v>
                </c:pt>
                <c:pt idx="50">
                  <c:v>47</c:v>
                </c:pt>
                <c:pt idx="52">
                  <c:v>56</c:v>
                </c:pt>
                <c:pt idx="54">
                  <c:v>52</c:v>
                </c:pt>
                <c:pt idx="56">
                  <c:v>50</c:v>
                </c:pt>
                <c:pt idx="58">
                  <c:v>40</c:v>
                </c:pt>
                <c:pt idx="60">
                  <c:v>40</c:v>
                </c:pt>
              </c:numCache>
            </c:numRef>
          </c:yVal>
          <c:smooth val="0"/>
          <c:extLst>
            <c:ext xmlns:c16="http://schemas.microsoft.com/office/drawing/2014/chart" uri="{C3380CC4-5D6E-409C-BE32-E72D297353CC}">
              <c16:uniqueId val="{00000042-D7FF-403D-BDC3-5E2F90C26760}"/>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Sheet'!$W$78:$W$139</c:f>
              <c:numCache>
                <c:formatCode>General</c:formatCode>
                <c:ptCount val="62"/>
                <c:pt idx="1">
                  <c:v>40</c:v>
                </c:pt>
                <c:pt idx="3">
                  <c:v>43</c:v>
                </c:pt>
                <c:pt idx="5">
                  <c:v>48</c:v>
                </c:pt>
                <c:pt idx="7">
                  <c:v>54</c:v>
                </c:pt>
                <c:pt idx="9">
                  <c:v>55</c:v>
                </c:pt>
                <c:pt idx="11">
                  <c:v>38</c:v>
                </c:pt>
                <c:pt idx="13">
                  <c:v>47</c:v>
                </c:pt>
                <c:pt idx="15">
                  <c:v>53</c:v>
                </c:pt>
                <c:pt idx="17">
                  <c:v>47</c:v>
                </c:pt>
                <c:pt idx="19">
                  <c:v>56</c:v>
                </c:pt>
                <c:pt idx="21">
                  <c:v>52</c:v>
                </c:pt>
                <c:pt idx="23">
                  <c:v>50</c:v>
                </c:pt>
                <c:pt idx="25">
                  <c:v>40</c:v>
                </c:pt>
                <c:pt idx="27">
                  <c:v>40</c:v>
                </c:pt>
                <c:pt idx="29">
                  <c:v>40</c:v>
                </c:pt>
                <c:pt idx="31">
                  <c:v>48</c:v>
                </c:pt>
                <c:pt idx="33">
                  <c:v>52</c:v>
                </c:pt>
                <c:pt idx="35">
                  <c:v>54</c:v>
                </c:pt>
                <c:pt idx="37">
                  <c:v>46</c:v>
                </c:pt>
                <c:pt idx="39">
                  <c:v>41</c:v>
                </c:pt>
                <c:pt idx="41">
                  <c:v>40</c:v>
                </c:pt>
                <c:pt idx="43">
                  <c:v>50</c:v>
                </c:pt>
                <c:pt idx="45">
                  <c:v>42</c:v>
                </c:pt>
                <c:pt idx="47">
                  <c:v>50</c:v>
                </c:pt>
                <c:pt idx="49">
                  <c:v>50</c:v>
                </c:pt>
                <c:pt idx="51">
                  <c:v>56</c:v>
                </c:pt>
                <c:pt idx="53">
                  <c:v>53</c:v>
                </c:pt>
                <c:pt idx="55">
                  <c:v>51</c:v>
                </c:pt>
                <c:pt idx="57">
                  <c:v>48</c:v>
                </c:pt>
                <c:pt idx="59">
                  <c:v>40</c:v>
                </c:pt>
                <c:pt idx="61">
                  <c:v>40</c:v>
                </c:pt>
              </c:numCache>
            </c:numRef>
          </c:yVal>
          <c:smooth val="0"/>
          <c:extLst>
            <c:ext xmlns:c16="http://schemas.microsoft.com/office/drawing/2014/chart" uri="{C3380CC4-5D6E-409C-BE32-E72D297353CC}">
              <c16:uniqueId val="{00000043-D7FF-403D-BDC3-5E2F90C26760}"/>
            </c:ext>
          </c:extLst>
        </c:ser>
        <c:dLbls>
          <c:showLegendKey val="0"/>
          <c:showVal val="0"/>
          <c:showCatName val="0"/>
          <c:showSerName val="0"/>
          <c:showPercent val="0"/>
          <c:showBubbleSize val="0"/>
        </c:dLbls>
        <c:axId val="230719752"/>
        <c:axId val="229700096"/>
      </c:scatterChart>
      <c:catAx>
        <c:axId val="23071975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710622710622711"/>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229700096"/>
        <c:crosses val="autoZero"/>
        <c:auto val="0"/>
        <c:lblAlgn val="ctr"/>
        <c:lblOffset val="100"/>
        <c:tickLblSkip val="1"/>
        <c:noMultiLvlLbl val="0"/>
      </c:catAx>
      <c:valAx>
        <c:axId val="229700096"/>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230719752"/>
        <c:crosses val="autoZero"/>
        <c:crossBetween val="between"/>
        <c:majorUnit val="10"/>
      </c:valAx>
      <c:spPr>
        <a:noFill/>
        <a:ln>
          <a:solidFill>
            <a:schemeClr val="tx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6"/>
          <c:order val="0"/>
          <c:tx>
            <c:v>Temperature a</c:v>
          </c:tx>
          <c:spPr>
            <a:ln w="28575">
              <a:solidFill>
                <a:srgbClr val="7030A0"/>
              </a:solidFill>
            </a:ln>
          </c:spPr>
          <c:marker>
            <c:symbol val="circle"/>
            <c:size val="10"/>
            <c:spPr>
              <a:solidFill>
                <a:srgbClr val="7030A0"/>
              </a:solidFill>
              <a:ln>
                <a:solidFill>
                  <a:schemeClr val="tx1"/>
                </a:solidFill>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Sheet'!$Q$78:$Q$139</c:f>
              <c:numCache>
                <c:formatCode>General</c:formatCode>
                <c:ptCount val="62"/>
                <c:pt idx="0">
                  <c:v>98.5</c:v>
                </c:pt>
                <c:pt idx="2">
                  <c:v>98.5</c:v>
                </c:pt>
                <c:pt idx="4">
                  <c:v>98.7</c:v>
                </c:pt>
                <c:pt idx="6">
                  <c:v>98.8</c:v>
                </c:pt>
                <c:pt idx="8">
                  <c:v>98.8</c:v>
                </c:pt>
                <c:pt idx="10">
                  <c:v>98.6</c:v>
                </c:pt>
                <c:pt idx="12">
                  <c:v>98.5</c:v>
                </c:pt>
                <c:pt idx="14">
                  <c:v>98.8</c:v>
                </c:pt>
                <c:pt idx="16">
                  <c:v>98.9</c:v>
                </c:pt>
                <c:pt idx="18">
                  <c:v>98.8</c:v>
                </c:pt>
                <c:pt idx="20">
                  <c:v>98.6</c:v>
                </c:pt>
                <c:pt idx="22">
                  <c:v>98.7</c:v>
                </c:pt>
                <c:pt idx="24">
                  <c:v>98.7</c:v>
                </c:pt>
                <c:pt idx="26">
                  <c:v>98.5</c:v>
                </c:pt>
                <c:pt idx="28">
                  <c:v>98.7</c:v>
                </c:pt>
                <c:pt idx="30">
                  <c:v>98.6</c:v>
                </c:pt>
                <c:pt idx="32">
                  <c:v>98.4</c:v>
                </c:pt>
                <c:pt idx="34">
                  <c:v>98.8</c:v>
                </c:pt>
                <c:pt idx="36">
                  <c:v>98.7</c:v>
                </c:pt>
                <c:pt idx="38">
                  <c:v>98.6</c:v>
                </c:pt>
                <c:pt idx="40">
                  <c:v>98.8</c:v>
                </c:pt>
                <c:pt idx="42">
                  <c:v>98.5</c:v>
                </c:pt>
                <c:pt idx="44">
                  <c:v>98.6</c:v>
                </c:pt>
                <c:pt idx="46">
                  <c:v>98.7</c:v>
                </c:pt>
                <c:pt idx="48">
                  <c:v>98.9</c:v>
                </c:pt>
                <c:pt idx="50">
                  <c:v>98.9</c:v>
                </c:pt>
                <c:pt idx="52">
                  <c:v>99.1</c:v>
                </c:pt>
                <c:pt idx="54">
                  <c:v>99.5</c:v>
                </c:pt>
                <c:pt idx="56">
                  <c:v>99.8</c:v>
                </c:pt>
                <c:pt idx="58">
                  <c:v>99.9</c:v>
                </c:pt>
                <c:pt idx="60">
                  <c:v>98.7</c:v>
                </c:pt>
              </c:numCache>
            </c:numRef>
          </c:val>
          <c:smooth val="0"/>
          <c:extLst>
            <c:ext xmlns:c16="http://schemas.microsoft.com/office/drawing/2014/chart" uri="{C3380CC4-5D6E-409C-BE32-E72D297353CC}">
              <c16:uniqueId val="{00000000-9984-4DED-A598-E01DFC2004EA}"/>
            </c:ext>
          </c:extLst>
        </c:ser>
        <c:ser>
          <c:idx val="0"/>
          <c:order val="1"/>
          <c:tx>
            <c:v>Temperature b</c:v>
          </c:tx>
          <c:spPr>
            <a:ln>
              <a:solidFill>
                <a:schemeClr val="accent1"/>
              </a:solidFill>
            </a:ln>
          </c:spPr>
          <c:marker>
            <c:symbol val="diamond"/>
            <c:size val="10"/>
          </c:marker>
          <c:val>
            <c:numRef>
              <c:f>'Data Sheet'!$R$78:$R$139</c:f>
              <c:numCache>
                <c:formatCode>General</c:formatCode>
                <c:ptCount val="62"/>
                <c:pt idx="1">
                  <c:v>98.5</c:v>
                </c:pt>
                <c:pt idx="3">
                  <c:v>98.6</c:v>
                </c:pt>
                <c:pt idx="5">
                  <c:v>98.6</c:v>
                </c:pt>
                <c:pt idx="7">
                  <c:v>98.9</c:v>
                </c:pt>
                <c:pt idx="9">
                  <c:v>98.7</c:v>
                </c:pt>
                <c:pt idx="11">
                  <c:v>98.6</c:v>
                </c:pt>
                <c:pt idx="13">
                  <c:v>98.6</c:v>
                </c:pt>
                <c:pt idx="15">
                  <c:v>98.7</c:v>
                </c:pt>
                <c:pt idx="17">
                  <c:v>98.9</c:v>
                </c:pt>
                <c:pt idx="19">
                  <c:v>98.6</c:v>
                </c:pt>
                <c:pt idx="21">
                  <c:v>98.8</c:v>
                </c:pt>
                <c:pt idx="23">
                  <c:v>98.9</c:v>
                </c:pt>
                <c:pt idx="25">
                  <c:v>98.6</c:v>
                </c:pt>
                <c:pt idx="27">
                  <c:v>98.6</c:v>
                </c:pt>
                <c:pt idx="29">
                  <c:v>98.6</c:v>
                </c:pt>
                <c:pt idx="31">
                  <c:v>98.5</c:v>
                </c:pt>
                <c:pt idx="33">
                  <c:v>98.5</c:v>
                </c:pt>
                <c:pt idx="35">
                  <c:v>98.6</c:v>
                </c:pt>
                <c:pt idx="37">
                  <c:v>98.7</c:v>
                </c:pt>
                <c:pt idx="39">
                  <c:v>98.6</c:v>
                </c:pt>
                <c:pt idx="41">
                  <c:v>98.6</c:v>
                </c:pt>
                <c:pt idx="43">
                  <c:v>98.7</c:v>
                </c:pt>
                <c:pt idx="45">
                  <c:v>98.6</c:v>
                </c:pt>
                <c:pt idx="47">
                  <c:v>98.7</c:v>
                </c:pt>
                <c:pt idx="49">
                  <c:v>98.9</c:v>
                </c:pt>
                <c:pt idx="51">
                  <c:v>99</c:v>
                </c:pt>
                <c:pt idx="53">
                  <c:v>99.2</c:v>
                </c:pt>
                <c:pt idx="55">
                  <c:v>99.5</c:v>
                </c:pt>
                <c:pt idx="57">
                  <c:v>99.9</c:v>
                </c:pt>
                <c:pt idx="59">
                  <c:v>98.8</c:v>
                </c:pt>
                <c:pt idx="61">
                  <c:v>98.6</c:v>
                </c:pt>
              </c:numCache>
            </c:numRef>
          </c:val>
          <c:smooth val="0"/>
          <c:extLst>
            <c:ext xmlns:c16="http://schemas.microsoft.com/office/drawing/2014/chart" uri="{C3380CC4-5D6E-409C-BE32-E72D297353CC}">
              <c16:uniqueId val="{00000001-9984-4DED-A598-E01DFC2004EA}"/>
            </c:ext>
          </c:extLst>
        </c:ser>
        <c:dLbls>
          <c:showLegendKey val="0"/>
          <c:showVal val="0"/>
          <c:showCatName val="0"/>
          <c:showSerName val="0"/>
          <c:showPercent val="0"/>
          <c:showBubbleSize val="0"/>
        </c:dLbls>
        <c:marker val="1"/>
        <c:smooth val="0"/>
        <c:axId val="229702056"/>
        <c:axId val="229699704"/>
      </c:lineChart>
      <c:catAx>
        <c:axId val="229702056"/>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229699704"/>
        <c:crosses val="autoZero"/>
        <c:auto val="0"/>
        <c:lblAlgn val="ctr"/>
        <c:lblOffset val="100"/>
        <c:tickLblSkip val="1"/>
        <c:noMultiLvlLbl val="0"/>
      </c:catAx>
      <c:valAx>
        <c:axId val="229699704"/>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229702056"/>
        <c:crosses val="autoZero"/>
        <c:crossBetween val="between"/>
        <c:majorUnit val="0.1"/>
      </c:valAx>
      <c:spPr>
        <a:noFill/>
        <a:ln>
          <a:solidFill>
            <a:srgbClr val="4F81BD"/>
          </a:solidFill>
        </a:ln>
      </c:spPr>
    </c:plotArea>
    <c:legend>
      <c:legendPos val="b"/>
      <c:layout>
        <c:manualLayout>
          <c:xMode val="edge"/>
          <c:yMode val="edge"/>
          <c:x val="0.35548510282368551"/>
          <c:y val="0.8626668413800771"/>
          <c:w val="0.25205203195754378"/>
          <c:h val="3.6475871680941546E-2"/>
        </c:manualLayout>
      </c:layout>
      <c:overlay val="0"/>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0"/>
          <c:order val="0"/>
          <c:tx>
            <c:v>Respiratory Rate a</c:v>
          </c:tx>
          <c:spPr>
            <a:ln>
              <a:solidFill>
                <a:schemeClr val="accent6"/>
              </a:solidFill>
            </a:ln>
          </c:spPr>
          <c:cat>
            <c:strRef>
              <c:f>'Data Sheet'!$P$78:$P$139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Sheet'!$S$78:$S$139</c:f>
              <c:numCache>
                <c:formatCode>General</c:formatCode>
                <c:ptCount val="62"/>
                <c:pt idx="0">
                  <c:v>12</c:v>
                </c:pt>
                <c:pt idx="2">
                  <c:v>12</c:v>
                </c:pt>
                <c:pt idx="4">
                  <c:v>13</c:v>
                </c:pt>
                <c:pt idx="6">
                  <c:v>14</c:v>
                </c:pt>
                <c:pt idx="8">
                  <c:v>13</c:v>
                </c:pt>
                <c:pt idx="10">
                  <c:v>11</c:v>
                </c:pt>
                <c:pt idx="12">
                  <c:v>12</c:v>
                </c:pt>
                <c:pt idx="14">
                  <c:v>15</c:v>
                </c:pt>
                <c:pt idx="16">
                  <c:v>15</c:v>
                </c:pt>
                <c:pt idx="18">
                  <c:v>14</c:v>
                </c:pt>
                <c:pt idx="20">
                  <c:v>13</c:v>
                </c:pt>
                <c:pt idx="22">
                  <c:v>15</c:v>
                </c:pt>
                <c:pt idx="24">
                  <c:v>14</c:v>
                </c:pt>
                <c:pt idx="26">
                  <c:v>16</c:v>
                </c:pt>
                <c:pt idx="28">
                  <c:v>12</c:v>
                </c:pt>
                <c:pt idx="30">
                  <c:v>13</c:v>
                </c:pt>
                <c:pt idx="32">
                  <c:v>10</c:v>
                </c:pt>
                <c:pt idx="34">
                  <c:v>12</c:v>
                </c:pt>
                <c:pt idx="36">
                  <c:v>14</c:v>
                </c:pt>
                <c:pt idx="38">
                  <c:v>14</c:v>
                </c:pt>
                <c:pt idx="40">
                  <c:v>14</c:v>
                </c:pt>
                <c:pt idx="42">
                  <c:v>12</c:v>
                </c:pt>
                <c:pt idx="44">
                  <c:v>13</c:v>
                </c:pt>
                <c:pt idx="46">
                  <c:v>14</c:v>
                </c:pt>
                <c:pt idx="48">
                  <c:v>15</c:v>
                </c:pt>
                <c:pt idx="50">
                  <c:v>15</c:v>
                </c:pt>
                <c:pt idx="52">
                  <c:v>14</c:v>
                </c:pt>
                <c:pt idx="54">
                  <c:v>12</c:v>
                </c:pt>
                <c:pt idx="56">
                  <c:v>12</c:v>
                </c:pt>
                <c:pt idx="58">
                  <c:v>14</c:v>
                </c:pt>
                <c:pt idx="60">
                  <c:v>12</c:v>
                </c:pt>
              </c:numCache>
            </c:numRef>
          </c:val>
          <c:smooth val="0"/>
          <c:extLst>
            <c:ext xmlns:c16="http://schemas.microsoft.com/office/drawing/2014/chart" uri="{C3380CC4-5D6E-409C-BE32-E72D297353CC}">
              <c16:uniqueId val="{00000000-F252-48DC-845D-F317DBA169C4}"/>
            </c:ext>
          </c:extLst>
        </c:ser>
        <c:ser>
          <c:idx val="3"/>
          <c:order val="1"/>
          <c:tx>
            <c:v>Respiratory Rate b</c:v>
          </c:tx>
          <c:spPr>
            <a:ln>
              <a:solidFill>
                <a:srgbClr val="00B050"/>
              </a:solidFill>
            </a:ln>
          </c:spPr>
          <c:cat>
            <c:strRef>
              <c:f>'Data Sheet'!$P$78:$P$139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Sheet'!$T$78:$T$139</c:f>
              <c:numCache>
                <c:formatCode>General</c:formatCode>
                <c:ptCount val="62"/>
                <c:pt idx="1">
                  <c:v>13</c:v>
                </c:pt>
                <c:pt idx="3">
                  <c:v>14</c:v>
                </c:pt>
                <c:pt idx="5">
                  <c:v>15</c:v>
                </c:pt>
                <c:pt idx="7">
                  <c:v>13</c:v>
                </c:pt>
                <c:pt idx="9">
                  <c:v>12</c:v>
                </c:pt>
                <c:pt idx="11">
                  <c:v>11</c:v>
                </c:pt>
                <c:pt idx="13">
                  <c:v>14</c:v>
                </c:pt>
                <c:pt idx="15">
                  <c:v>16</c:v>
                </c:pt>
                <c:pt idx="17">
                  <c:v>14</c:v>
                </c:pt>
                <c:pt idx="19">
                  <c:v>13</c:v>
                </c:pt>
                <c:pt idx="21">
                  <c:v>14</c:v>
                </c:pt>
                <c:pt idx="23">
                  <c:v>14</c:v>
                </c:pt>
                <c:pt idx="25">
                  <c:v>13</c:v>
                </c:pt>
                <c:pt idx="27">
                  <c:v>13</c:v>
                </c:pt>
                <c:pt idx="29">
                  <c:v>12</c:v>
                </c:pt>
                <c:pt idx="31">
                  <c:v>15</c:v>
                </c:pt>
                <c:pt idx="33">
                  <c:v>11</c:v>
                </c:pt>
                <c:pt idx="35">
                  <c:v>13</c:v>
                </c:pt>
                <c:pt idx="37">
                  <c:v>15</c:v>
                </c:pt>
                <c:pt idx="39">
                  <c:v>14</c:v>
                </c:pt>
                <c:pt idx="41">
                  <c:v>15</c:v>
                </c:pt>
                <c:pt idx="43">
                  <c:v>12</c:v>
                </c:pt>
                <c:pt idx="45">
                  <c:v>14</c:v>
                </c:pt>
                <c:pt idx="47">
                  <c:v>14</c:v>
                </c:pt>
                <c:pt idx="49">
                  <c:v>16</c:v>
                </c:pt>
                <c:pt idx="51">
                  <c:v>15</c:v>
                </c:pt>
                <c:pt idx="53">
                  <c:v>13</c:v>
                </c:pt>
                <c:pt idx="55">
                  <c:v>12</c:v>
                </c:pt>
                <c:pt idx="57">
                  <c:v>13</c:v>
                </c:pt>
                <c:pt idx="59">
                  <c:v>13</c:v>
                </c:pt>
                <c:pt idx="61">
                  <c:v>14</c:v>
                </c:pt>
              </c:numCache>
            </c:numRef>
          </c:val>
          <c:smooth val="0"/>
          <c:extLst>
            <c:ext xmlns:c16="http://schemas.microsoft.com/office/drawing/2014/chart" uri="{C3380CC4-5D6E-409C-BE32-E72D297353CC}">
              <c16:uniqueId val="{00000001-F252-48DC-845D-F317DBA169C4}"/>
            </c:ext>
          </c:extLst>
        </c:ser>
        <c:ser>
          <c:idx val="1"/>
          <c:order val="2"/>
          <c:tx>
            <c:v>Respiratory Rate a</c:v>
          </c:tx>
          <c:spPr>
            <a:ln>
              <a:noFill/>
            </a:ln>
          </c:spPr>
          <c:marker>
            <c:symbol val="circle"/>
            <c:size val="10"/>
            <c:spPr>
              <a:solidFill>
                <a:schemeClr val="accent6"/>
              </a:solidFill>
              <a:ln>
                <a:solidFill>
                  <a:schemeClr val="tx1"/>
                </a:solidFill>
              </a:ln>
            </c:spPr>
          </c:marker>
          <c:cat>
            <c:strRef>
              <c:f>'Data Sheet'!$P$78:$P$139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Sheet'!$S$78:$S$139</c:f>
              <c:numCache>
                <c:formatCode>General</c:formatCode>
                <c:ptCount val="62"/>
                <c:pt idx="0">
                  <c:v>12</c:v>
                </c:pt>
                <c:pt idx="2">
                  <c:v>12</c:v>
                </c:pt>
                <c:pt idx="4">
                  <c:v>13</c:v>
                </c:pt>
                <c:pt idx="6">
                  <c:v>14</c:v>
                </c:pt>
                <c:pt idx="8">
                  <c:v>13</c:v>
                </c:pt>
                <c:pt idx="10">
                  <c:v>11</c:v>
                </c:pt>
                <c:pt idx="12">
                  <c:v>12</c:v>
                </c:pt>
                <c:pt idx="14">
                  <c:v>15</c:v>
                </c:pt>
                <c:pt idx="16">
                  <c:v>15</c:v>
                </c:pt>
                <c:pt idx="18">
                  <c:v>14</c:v>
                </c:pt>
                <c:pt idx="20">
                  <c:v>13</c:v>
                </c:pt>
                <c:pt idx="22">
                  <c:v>15</c:v>
                </c:pt>
                <c:pt idx="24">
                  <c:v>14</c:v>
                </c:pt>
                <c:pt idx="26">
                  <c:v>16</c:v>
                </c:pt>
                <c:pt idx="28">
                  <c:v>12</c:v>
                </c:pt>
                <c:pt idx="30">
                  <c:v>13</c:v>
                </c:pt>
                <c:pt idx="32">
                  <c:v>10</c:v>
                </c:pt>
                <c:pt idx="34">
                  <c:v>12</c:v>
                </c:pt>
                <c:pt idx="36">
                  <c:v>14</c:v>
                </c:pt>
                <c:pt idx="38">
                  <c:v>14</c:v>
                </c:pt>
                <c:pt idx="40">
                  <c:v>14</c:v>
                </c:pt>
                <c:pt idx="42">
                  <c:v>12</c:v>
                </c:pt>
                <c:pt idx="44">
                  <c:v>13</c:v>
                </c:pt>
                <c:pt idx="46">
                  <c:v>14</c:v>
                </c:pt>
                <c:pt idx="48">
                  <c:v>15</c:v>
                </c:pt>
                <c:pt idx="50">
                  <c:v>15</c:v>
                </c:pt>
                <c:pt idx="52">
                  <c:v>14</c:v>
                </c:pt>
                <c:pt idx="54">
                  <c:v>12</c:v>
                </c:pt>
                <c:pt idx="56">
                  <c:v>12</c:v>
                </c:pt>
                <c:pt idx="58">
                  <c:v>14</c:v>
                </c:pt>
                <c:pt idx="60">
                  <c:v>12</c:v>
                </c:pt>
              </c:numCache>
            </c:numRef>
          </c:val>
          <c:smooth val="0"/>
          <c:extLst>
            <c:ext xmlns:c16="http://schemas.microsoft.com/office/drawing/2014/chart" uri="{C3380CC4-5D6E-409C-BE32-E72D297353CC}">
              <c16:uniqueId val="{00000002-F252-48DC-845D-F317DBA169C4}"/>
            </c:ext>
          </c:extLst>
        </c:ser>
        <c:ser>
          <c:idx val="2"/>
          <c:order val="3"/>
          <c:tx>
            <c:v>Respiratory Rate b</c:v>
          </c:tx>
          <c:spPr>
            <a:ln>
              <a:noFill/>
            </a:ln>
          </c:spPr>
          <c:marker>
            <c:symbol val="square"/>
            <c:size val="10"/>
            <c:spPr>
              <a:solidFill>
                <a:srgbClr val="00B050"/>
              </a:solidFill>
              <a:ln>
                <a:solidFill>
                  <a:schemeClr val="tx1"/>
                </a:solidFill>
              </a:ln>
            </c:spPr>
          </c:marker>
          <c:cat>
            <c:strRef>
              <c:f>'Data Sheet'!$P$78:$P$139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Sheet'!$T$78:$T$139</c:f>
              <c:numCache>
                <c:formatCode>General</c:formatCode>
                <c:ptCount val="62"/>
                <c:pt idx="1">
                  <c:v>13</c:v>
                </c:pt>
                <c:pt idx="3">
                  <c:v>14</c:v>
                </c:pt>
                <c:pt idx="5">
                  <c:v>15</c:v>
                </c:pt>
                <c:pt idx="7">
                  <c:v>13</c:v>
                </c:pt>
                <c:pt idx="9">
                  <c:v>12</c:v>
                </c:pt>
                <c:pt idx="11">
                  <c:v>11</c:v>
                </c:pt>
                <c:pt idx="13">
                  <c:v>14</c:v>
                </c:pt>
                <c:pt idx="15">
                  <c:v>16</c:v>
                </c:pt>
                <c:pt idx="17">
                  <c:v>14</c:v>
                </c:pt>
                <c:pt idx="19">
                  <c:v>13</c:v>
                </c:pt>
                <c:pt idx="21">
                  <c:v>14</c:v>
                </c:pt>
                <c:pt idx="23">
                  <c:v>14</c:v>
                </c:pt>
                <c:pt idx="25">
                  <c:v>13</c:v>
                </c:pt>
                <c:pt idx="27">
                  <c:v>13</c:v>
                </c:pt>
                <c:pt idx="29">
                  <c:v>12</c:v>
                </c:pt>
                <c:pt idx="31">
                  <c:v>15</c:v>
                </c:pt>
                <c:pt idx="33">
                  <c:v>11</c:v>
                </c:pt>
                <c:pt idx="35">
                  <c:v>13</c:v>
                </c:pt>
                <c:pt idx="37">
                  <c:v>15</c:v>
                </c:pt>
                <c:pt idx="39">
                  <c:v>14</c:v>
                </c:pt>
                <c:pt idx="41">
                  <c:v>15</c:v>
                </c:pt>
                <c:pt idx="43">
                  <c:v>12</c:v>
                </c:pt>
                <c:pt idx="45">
                  <c:v>14</c:v>
                </c:pt>
                <c:pt idx="47">
                  <c:v>14</c:v>
                </c:pt>
                <c:pt idx="49">
                  <c:v>16</c:v>
                </c:pt>
                <c:pt idx="51">
                  <c:v>15</c:v>
                </c:pt>
                <c:pt idx="53">
                  <c:v>13</c:v>
                </c:pt>
                <c:pt idx="55">
                  <c:v>12</c:v>
                </c:pt>
                <c:pt idx="57">
                  <c:v>13</c:v>
                </c:pt>
                <c:pt idx="59">
                  <c:v>13</c:v>
                </c:pt>
                <c:pt idx="61">
                  <c:v>14</c:v>
                </c:pt>
              </c:numCache>
            </c:numRef>
          </c:val>
          <c:smooth val="0"/>
          <c:extLst>
            <c:ext xmlns:c16="http://schemas.microsoft.com/office/drawing/2014/chart" uri="{C3380CC4-5D6E-409C-BE32-E72D297353CC}">
              <c16:uniqueId val="{00000003-F252-48DC-845D-F317DBA169C4}"/>
            </c:ext>
          </c:extLst>
        </c:ser>
        <c:dLbls>
          <c:showLegendKey val="0"/>
          <c:showVal val="0"/>
          <c:showCatName val="0"/>
          <c:showSerName val="0"/>
          <c:showPercent val="0"/>
          <c:showBubbleSize val="0"/>
        </c:dLbls>
        <c:marker val="1"/>
        <c:smooth val="0"/>
        <c:axId val="173198032"/>
        <c:axId val="173199208"/>
      </c:lineChart>
      <c:catAx>
        <c:axId val="17319803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173199208"/>
        <c:crosses val="autoZero"/>
        <c:auto val="0"/>
        <c:lblAlgn val="ctr"/>
        <c:lblOffset val="100"/>
        <c:tickLblSkip val="1"/>
        <c:noMultiLvlLbl val="0"/>
      </c:catAx>
      <c:valAx>
        <c:axId val="173199208"/>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173198032"/>
        <c:crosses val="autoZero"/>
        <c:crossBetween val="between"/>
        <c:majorUnit val="1"/>
      </c:valAx>
      <c:spPr>
        <a:noFill/>
        <a:ln>
          <a:solidFill>
            <a:srgbClr val="4F81BD"/>
          </a:solidFill>
        </a:ln>
      </c:spPr>
    </c:plotArea>
    <c:legend>
      <c:legendPos val="b"/>
      <c:legendEntry>
        <c:idx val="0"/>
        <c:delete val="1"/>
      </c:legendEntry>
      <c:legendEntry>
        <c:idx val="1"/>
        <c:delete val="1"/>
      </c:legendEntry>
      <c:layout>
        <c:manualLayout>
          <c:xMode val="edge"/>
          <c:yMode val="edge"/>
          <c:x val="0.32470998817455515"/>
          <c:y val="0.85459825842495862"/>
          <c:w val="0.30188064953419286"/>
          <c:h val="3.6475871680941546E-2"/>
        </c:manualLayout>
      </c:layout>
      <c:overlay val="0"/>
      <c:spPr>
        <a:ln>
          <a:noFill/>
        </a:ln>
      </c:spPr>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FF"/>
                </a:solidFill>
                <a:latin typeface="Arial"/>
                <a:ea typeface="Arial"/>
                <a:cs typeface="Arial"/>
              </a:defRPr>
            </a:pPr>
            <a:r>
              <a:rPr lang="en-US"/>
              <a:t>Blood Pressure, Pulse Rate, and Pulse Pressure
Four-day Running Average</a:t>
            </a:r>
          </a:p>
        </c:rich>
      </c:tx>
      <c:layout>
        <c:manualLayout>
          <c:xMode val="edge"/>
          <c:yMode val="edge"/>
          <c:x val="0.28301886792452857"/>
          <c:y val="3.2626427406199032E-2"/>
        </c:manualLayout>
      </c:layout>
      <c:overlay val="0"/>
      <c:spPr>
        <a:noFill/>
        <a:ln w="25400">
          <a:noFill/>
        </a:ln>
      </c:spPr>
    </c:title>
    <c:autoTitleDeleted val="0"/>
    <c:plotArea>
      <c:layout>
        <c:manualLayout>
          <c:layoutTarget val="inner"/>
          <c:xMode val="edge"/>
          <c:yMode val="edge"/>
          <c:x val="5.8823529411764705E-2"/>
          <c:y val="0.12724306688417641"/>
          <c:w val="0.91416944136145029"/>
          <c:h val="0.75856443719413191"/>
        </c:manualLayout>
      </c:layout>
      <c:lineChart>
        <c:grouping val="standard"/>
        <c:varyColors val="0"/>
        <c:ser>
          <c:idx val="0"/>
          <c:order val="0"/>
          <c:tx>
            <c:strRef>
              <c:f>'Data Sheet'!$J$77</c:f>
              <c:strCache>
                <c:ptCount val="1"/>
                <c:pt idx="0">
                  <c:v>Systolic a</c:v>
                </c:pt>
              </c:strCache>
            </c:strRef>
          </c:tx>
          <c:spPr>
            <a:ln w="12700">
              <a:noFill/>
            </a:ln>
          </c:spPr>
          <c:marker>
            <c:symbol val="diamond"/>
            <c:size val="8"/>
            <c:spPr>
              <a:solidFill>
                <a:srgbClr val="FF0000"/>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Sheet'!$J$78:$J$139</c:f>
              <c:numCache>
                <c:formatCode>0.00</c:formatCode>
                <c:ptCount val="62"/>
                <c:pt idx="0">
                  <c:v>0</c:v>
                </c:pt>
                <c:pt idx="2">
                  <c:v>0</c:v>
                </c:pt>
                <c:pt idx="4">
                  <c:v>0</c:v>
                </c:pt>
                <c:pt idx="6">
                  <c:v>127.25</c:v>
                </c:pt>
                <c:pt idx="8">
                  <c:v>132.25</c:v>
                </c:pt>
                <c:pt idx="10">
                  <c:v>131.75</c:v>
                </c:pt>
                <c:pt idx="12">
                  <c:v>131.5</c:v>
                </c:pt>
                <c:pt idx="14">
                  <c:v>133</c:v>
                </c:pt>
                <c:pt idx="16">
                  <c:v>132.5</c:v>
                </c:pt>
                <c:pt idx="18">
                  <c:v>138</c:v>
                </c:pt>
                <c:pt idx="20">
                  <c:v>142</c:v>
                </c:pt>
                <c:pt idx="22">
                  <c:v>140.75</c:v>
                </c:pt>
                <c:pt idx="24">
                  <c:v>138.75</c:v>
                </c:pt>
                <c:pt idx="26">
                  <c:v>130.75</c:v>
                </c:pt>
                <c:pt idx="28">
                  <c:v>125.75</c:v>
                </c:pt>
                <c:pt idx="30">
                  <c:v>123</c:v>
                </c:pt>
                <c:pt idx="32">
                  <c:v>124</c:v>
                </c:pt>
                <c:pt idx="34">
                  <c:v>130.25</c:v>
                </c:pt>
                <c:pt idx="36">
                  <c:v>133</c:v>
                </c:pt>
                <c:pt idx="38">
                  <c:v>133.75</c:v>
                </c:pt>
                <c:pt idx="40">
                  <c:v>131.25</c:v>
                </c:pt>
                <c:pt idx="42">
                  <c:v>130</c:v>
                </c:pt>
                <c:pt idx="44">
                  <c:v>126.75</c:v>
                </c:pt>
                <c:pt idx="46">
                  <c:v>128.25</c:v>
                </c:pt>
                <c:pt idx="48">
                  <c:v>133.5</c:v>
                </c:pt>
                <c:pt idx="50">
                  <c:v>132</c:v>
                </c:pt>
                <c:pt idx="52">
                  <c:v>139.5</c:v>
                </c:pt>
                <c:pt idx="54">
                  <c:v>140.75</c:v>
                </c:pt>
                <c:pt idx="56">
                  <c:v>138</c:v>
                </c:pt>
                <c:pt idx="58">
                  <c:v>135</c:v>
                </c:pt>
                <c:pt idx="60">
                  <c:v>127.5</c:v>
                </c:pt>
              </c:numCache>
            </c:numRef>
          </c:val>
          <c:smooth val="0"/>
          <c:extLst>
            <c:ext xmlns:c16="http://schemas.microsoft.com/office/drawing/2014/chart" uri="{C3380CC4-5D6E-409C-BE32-E72D297353CC}">
              <c16:uniqueId val="{00000000-D697-49C5-A136-6B60D6C2D055}"/>
            </c:ext>
          </c:extLst>
        </c:ser>
        <c:ser>
          <c:idx val="1"/>
          <c:order val="1"/>
          <c:tx>
            <c:strRef>
              <c:f>'Data Sheet'!$K$77</c:f>
              <c:strCache>
                <c:ptCount val="1"/>
                <c:pt idx="0">
                  <c:v>Systolic b</c:v>
                </c:pt>
              </c:strCache>
            </c:strRef>
          </c:tx>
          <c:spPr>
            <a:ln w="12700">
              <a:noFill/>
              <a:prstDash val="solid"/>
            </a:ln>
          </c:spPr>
          <c:marker>
            <c:symbol val="diamond"/>
            <c:size val="8"/>
            <c:spPr>
              <a:solidFill>
                <a:srgbClr val="0000FF"/>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Sheet'!$K$78:$K$139</c:f>
              <c:numCache>
                <c:formatCode>0.00</c:formatCode>
                <c:ptCount val="62"/>
                <c:pt idx="1">
                  <c:v>0</c:v>
                </c:pt>
                <c:pt idx="3">
                  <c:v>0</c:v>
                </c:pt>
                <c:pt idx="5">
                  <c:v>0</c:v>
                </c:pt>
                <c:pt idx="7">
                  <c:v>133.5</c:v>
                </c:pt>
                <c:pt idx="9">
                  <c:v>136.75</c:v>
                </c:pt>
                <c:pt idx="11">
                  <c:v>132.5</c:v>
                </c:pt>
                <c:pt idx="13">
                  <c:v>133.25</c:v>
                </c:pt>
                <c:pt idx="15">
                  <c:v>133.5</c:v>
                </c:pt>
                <c:pt idx="17">
                  <c:v>132</c:v>
                </c:pt>
                <c:pt idx="19">
                  <c:v>139.5</c:v>
                </c:pt>
                <c:pt idx="21">
                  <c:v>140.75</c:v>
                </c:pt>
                <c:pt idx="23">
                  <c:v>138</c:v>
                </c:pt>
                <c:pt idx="25">
                  <c:v>135</c:v>
                </c:pt>
                <c:pt idx="27">
                  <c:v>127.5</c:v>
                </c:pt>
                <c:pt idx="29">
                  <c:v>123.5</c:v>
                </c:pt>
                <c:pt idx="31">
                  <c:v>123.25</c:v>
                </c:pt>
                <c:pt idx="33">
                  <c:v>128.75</c:v>
                </c:pt>
                <c:pt idx="35">
                  <c:v>135.75</c:v>
                </c:pt>
                <c:pt idx="37">
                  <c:v>139.75</c:v>
                </c:pt>
                <c:pt idx="39">
                  <c:v>137.75</c:v>
                </c:pt>
                <c:pt idx="41">
                  <c:v>132.25</c:v>
                </c:pt>
                <c:pt idx="43">
                  <c:v>127.75</c:v>
                </c:pt>
                <c:pt idx="45">
                  <c:v>124.25</c:v>
                </c:pt>
                <c:pt idx="47">
                  <c:v>128</c:v>
                </c:pt>
                <c:pt idx="49">
                  <c:v>132.5</c:v>
                </c:pt>
                <c:pt idx="51">
                  <c:v>138</c:v>
                </c:pt>
                <c:pt idx="53">
                  <c:v>142</c:v>
                </c:pt>
                <c:pt idx="55">
                  <c:v>140.75</c:v>
                </c:pt>
                <c:pt idx="57">
                  <c:v>138.75</c:v>
                </c:pt>
                <c:pt idx="59">
                  <c:v>130.75</c:v>
                </c:pt>
                <c:pt idx="61">
                  <c:v>125.75</c:v>
                </c:pt>
              </c:numCache>
            </c:numRef>
          </c:val>
          <c:smooth val="0"/>
          <c:extLst>
            <c:ext xmlns:c16="http://schemas.microsoft.com/office/drawing/2014/chart" uri="{C3380CC4-5D6E-409C-BE32-E72D297353CC}">
              <c16:uniqueId val="{00000001-D697-49C5-A136-6B60D6C2D055}"/>
            </c:ext>
          </c:extLst>
        </c:ser>
        <c:ser>
          <c:idx val="2"/>
          <c:order val="2"/>
          <c:tx>
            <c:strRef>
              <c:f>'Data Sheet'!$L$77</c:f>
              <c:strCache>
                <c:ptCount val="1"/>
                <c:pt idx="0">
                  <c:v>Diastolic a</c:v>
                </c:pt>
              </c:strCache>
            </c:strRef>
          </c:tx>
          <c:spPr>
            <a:ln w="12700">
              <a:noFill/>
              <a:prstDash val="solid"/>
            </a:ln>
          </c:spPr>
          <c:marker>
            <c:symbol val="triangle"/>
            <c:size val="8"/>
            <c:spPr>
              <a:solidFill>
                <a:srgbClr val="FF0000"/>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Sheet'!$L$78:$L$139</c:f>
              <c:numCache>
                <c:formatCode>0.00</c:formatCode>
                <c:ptCount val="62"/>
                <c:pt idx="0">
                  <c:v>0</c:v>
                </c:pt>
                <c:pt idx="2">
                  <c:v>0</c:v>
                </c:pt>
                <c:pt idx="4">
                  <c:v>0</c:v>
                </c:pt>
                <c:pt idx="6">
                  <c:v>87.5</c:v>
                </c:pt>
                <c:pt idx="8">
                  <c:v>89.5</c:v>
                </c:pt>
                <c:pt idx="10">
                  <c:v>84.5</c:v>
                </c:pt>
                <c:pt idx="12">
                  <c:v>83</c:v>
                </c:pt>
                <c:pt idx="14">
                  <c:v>84.5</c:v>
                </c:pt>
                <c:pt idx="16">
                  <c:v>84.5</c:v>
                </c:pt>
                <c:pt idx="18">
                  <c:v>88.5</c:v>
                </c:pt>
                <c:pt idx="20">
                  <c:v>89.75</c:v>
                </c:pt>
                <c:pt idx="22">
                  <c:v>88.25</c:v>
                </c:pt>
                <c:pt idx="24">
                  <c:v>86.75</c:v>
                </c:pt>
                <c:pt idx="26">
                  <c:v>82.75</c:v>
                </c:pt>
                <c:pt idx="28">
                  <c:v>81</c:v>
                </c:pt>
                <c:pt idx="30">
                  <c:v>80.75</c:v>
                </c:pt>
                <c:pt idx="32">
                  <c:v>81.75</c:v>
                </c:pt>
                <c:pt idx="34">
                  <c:v>84.25</c:v>
                </c:pt>
                <c:pt idx="36">
                  <c:v>86</c:v>
                </c:pt>
                <c:pt idx="38">
                  <c:v>86.75</c:v>
                </c:pt>
                <c:pt idx="40">
                  <c:v>86</c:v>
                </c:pt>
                <c:pt idx="42">
                  <c:v>84.75</c:v>
                </c:pt>
                <c:pt idx="44">
                  <c:v>83</c:v>
                </c:pt>
                <c:pt idx="46">
                  <c:v>83</c:v>
                </c:pt>
                <c:pt idx="48">
                  <c:v>85.25</c:v>
                </c:pt>
                <c:pt idx="50">
                  <c:v>85.75</c:v>
                </c:pt>
                <c:pt idx="52">
                  <c:v>88.75</c:v>
                </c:pt>
                <c:pt idx="54">
                  <c:v>88.75</c:v>
                </c:pt>
                <c:pt idx="56">
                  <c:v>86.75</c:v>
                </c:pt>
                <c:pt idx="58">
                  <c:v>85.5</c:v>
                </c:pt>
                <c:pt idx="60">
                  <c:v>82</c:v>
                </c:pt>
              </c:numCache>
            </c:numRef>
          </c:val>
          <c:smooth val="0"/>
          <c:extLst>
            <c:ext xmlns:c16="http://schemas.microsoft.com/office/drawing/2014/chart" uri="{C3380CC4-5D6E-409C-BE32-E72D297353CC}">
              <c16:uniqueId val="{00000002-D697-49C5-A136-6B60D6C2D055}"/>
            </c:ext>
          </c:extLst>
        </c:ser>
        <c:ser>
          <c:idx val="3"/>
          <c:order val="3"/>
          <c:tx>
            <c:strRef>
              <c:f>'Data Sheet'!$M$77</c:f>
              <c:strCache>
                <c:ptCount val="1"/>
                <c:pt idx="0">
                  <c:v>Diastolic b</c:v>
                </c:pt>
              </c:strCache>
            </c:strRef>
          </c:tx>
          <c:spPr>
            <a:ln w="12700">
              <a:noFill/>
              <a:prstDash val="solid"/>
            </a:ln>
          </c:spPr>
          <c:marker>
            <c:symbol val="triangle"/>
            <c:size val="8"/>
            <c:spPr>
              <a:solidFill>
                <a:srgbClr val="0000FF"/>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Sheet'!$M$78:$M$139</c:f>
              <c:numCache>
                <c:formatCode>0.00</c:formatCode>
                <c:ptCount val="62"/>
                <c:pt idx="1">
                  <c:v>0</c:v>
                </c:pt>
                <c:pt idx="3">
                  <c:v>0</c:v>
                </c:pt>
                <c:pt idx="5">
                  <c:v>0</c:v>
                </c:pt>
                <c:pt idx="6">
                  <c:v>0</c:v>
                </c:pt>
                <c:pt idx="7">
                  <c:v>87.25</c:v>
                </c:pt>
                <c:pt idx="9">
                  <c:v>86.75</c:v>
                </c:pt>
                <c:pt idx="11">
                  <c:v>83.75</c:v>
                </c:pt>
                <c:pt idx="13">
                  <c:v>84.75</c:v>
                </c:pt>
                <c:pt idx="15">
                  <c:v>85.25</c:v>
                </c:pt>
                <c:pt idx="17">
                  <c:v>85.75</c:v>
                </c:pt>
                <c:pt idx="19">
                  <c:v>88.75</c:v>
                </c:pt>
                <c:pt idx="21">
                  <c:v>88.75</c:v>
                </c:pt>
                <c:pt idx="23">
                  <c:v>86.75</c:v>
                </c:pt>
                <c:pt idx="25">
                  <c:v>85.5</c:v>
                </c:pt>
                <c:pt idx="27">
                  <c:v>82</c:v>
                </c:pt>
                <c:pt idx="29">
                  <c:v>81</c:v>
                </c:pt>
                <c:pt idx="31">
                  <c:v>81.25</c:v>
                </c:pt>
                <c:pt idx="33">
                  <c:v>83.75</c:v>
                </c:pt>
                <c:pt idx="35">
                  <c:v>87.25</c:v>
                </c:pt>
                <c:pt idx="37">
                  <c:v>89.75</c:v>
                </c:pt>
                <c:pt idx="39">
                  <c:v>89.5</c:v>
                </c:pt>
                <c:pt idx="41">
                  <c:v>87</c:v>
                </c:pt>
                <c:pt idx="43">
                  <c:v>83.5</c:v>
                </c:pt>
                <c:pt idx="45">
                  <c:v>81</c:v>
                </c:pt>
                <c:pt idx="47">
                  <c:v>82.5</c:v>
                </c:pt>
                <c:pt idx="49">
                  <c:v>84.5</c:v>
                </c:pt>
                <c:pt idx="51">
                  <c:v>88.5</c:v>
                </c:pt>
                <c:pt idx="53">
                  <c:v>89.75</c:v>
                </c:pt>
                <c:pt idx="55">
                  <c:v>88.25</c:v>
                </c:pt>
                <c:pt idx="57">
                  <c:v>86.75</c:v>
                </c:pt>
                <c:pt idx="59">
                  <c:v>82.75</c:v>
                </c:pt>
                <c:pt idx="61">
                  <c:v>81</c:v>
                </c:pt>
              </c:numCache>
            </c:numRef>
          </c:val>
          <c:smooth val="0"/>
          <c:extLst>
            <c:ext xmlns:c16="http://schemas.microsoft.com/office/drawing/2014/chart" uri="{C3380CC4-5D6E-409C-BE32-E72D297353CC}">
              <c16:uniqueId val="{00000003-D697-49C5-A136-6B60D6C2D055}"/>
            </c:ext>
          </c:extLst>
        </c:ser>
        <c:ser>
          <c:idx val="4"/>
          <c:order val="4"/>
          <c:tx>
            <c:strRef>
              <c:f>'Data Sheet'!$N$77</c:f>
              <c:strCache>
                <c:ptCount val="1"/>
                <c:pt idx="0">
                  <c:v>Pulse a</c:v>
                </c:pt>
              </c:strCache>
            </c:strRef>
          </c:tx>
          <c:spPr>
            <a:ln w="12700">
              <a:noFill/>
              <a:prstDash val="solid"/>
            </a:ln>
          </c:spPr>
          <c:marker>
            <c:symbol val="circle"/>
            <c:size val="6"/>
            <c:spPr>
              <a:solidFill>
                <a:schemeClr val="accent6">
                  <a:lumMod val="50000"/>
                </a:schemeClr>
              </a:solidFill>
              <a:ln>
                <a:solidFill>
                  <a:srgbClr val="000000"/>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Sheet'!$N$78:$N$139</c:f>
              <c:numCache>
                <c:formatCode>0.00</c:formatCode>
                <c:ptCount val="62"/>
                <c:pt idx="0">
                  <c:v>0</c:v>
                </c:pt>
                <c:pt idx="2">
                  <c:v>0</c:v>
                </c:pt>
                <c:pt idx="4">
                  <c:v>0</c:v>
                </c:pt>
                <c:pt idx="6">
                  <c:v>73.75</c:v>
                </c:pt>
                <c:pt idx="8">
                  <c:v>74.25</c:v>
                </c:pt>
                <c:pt idx="10">
                  <c:v>74.75</c:v>
                </c:pt>
                <c:pt idx="12">
                  <c:v>75</c:v>
                </c:pt>
                <c:pt idx="14">
                  <c:v>74.25</c:v>
                </c:pt>
                <c:pt idx="16">
                  <c:v>75.75</c:v>
                </c:pt>
                <c:pt idx="18">
                  <c:v>74.25</c:v>
                </c:pt>
                <c:pt idx="20">
                  <c:v>73.5</c:v>
                </c:pt>
                <c:pt idx="22">
                  <c:v>74</c:v>
                </c:pt>
                <c:pt idx="24">
                  <c:v>72</c:v>
                </c:pt>
                <c:pt idx="26">
                  <c:v>71</c:v>
                </c:pt>
                <c:pt idx="28">
                  <c:v>70.5</c:v>
                </c:pt>
                <c:pt idx="30">
                  <c:v>72</c:v>
                </c:pt>
                <c:pt idx="32">
                  <c:v>72.5</c:v>
                </c:pt>
                <c:pt idx="34">
                  <c:v>75</c:v>
                </c:pt>
                <c:pt idx="36">
                  <c:v>76.5</c:v>
                </c:pt>
                <c:pt idx="38">
                  <c:v>74.5</c:v>
                </c:pt>
                <c:pt idx="40">
                  <c:v>76</c:v>
                </c:pt>
                <c:pt idx="42">
                  <c:v>74.5</c:v>
                </c:pt>
                <c:pt idx="44">
                  <c:v>73.75</c:v>
                </c:pt>
                <c:pt idx="46">
                  <c:v>74.25</c:v>
                </c:pt>
                <c:pt idx="48">
                  <c:v>74.75</c:v>
                </c:pt>
                <c:pt idx="50">
                  <c:v>75.5</c:v>
                </c:pt>
                <c:pt idx="52">
                  <c:v>74.75</c:v>
                </c:pt>
                <c:pt idx="54">
                  <c:v>76.25</c:v>
                </c:pt>
                <c:pt idx="56">
                  <c:v>74.75</c:v>
                </c:pt>
                <c:pt idx="58">
                  <c:v>73.75</c:v>
                </c:pt>
                <c:pt idx="60">
                  <c:v>74.25</c:v>
                </c:pt>
              </c:numCache>
            </c:numRef>
          </c:val>
          <c:smooth val="0"/>
          <c:extLst>
            <c:ext xmlns:c16="http://schemas.microsoft.com/office/drawing/2014/chart" uri="{C3380CC4-5D6E-409C-BE32-E72D297353CC}">
              <c16:uniqueId val="{00000004-D697-49C5-A136-6B60D6C2D055}"/>
            </c:ext>
          </c:extLst>
        </c:ser>
        <c:ser>
          <c:idx val="5"/>
          <c:order val="5"/>
          <c:tx>
            <c:strRef>
              <c:f>'Data Sheet'!$O$77</c:f>
              <c:strCache>
                <c:ptCount val="1"/>
                <c:pt idx="0">
                  <c:v>Pulse b</c:v>
                </c:pt>
              </c:strCache>
            </c:strRef>
          </c:tx>
          <c:spPr>
            <a:ln w="12700">
              <a:noFill/>
              <a:prstDash val="solid"/>
            </a:ln>
          </c:spPr>
          <c:marker>
            <c:symbol val="circle"/>
            <c:size val="6"/>
            <c:spPr>
              <a:solidFill>
                <a:srgbClr val="FFFF00"/>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Sheet'!$O$78:$O$139</c:f>
              <c:numCache>
                <c:formatCode>0.00</c:formatCode>
                <c:ptCount val="62"/>
                <c:pt idx="1">
                  <c:v>0</c:v>
                </c:pt>
                <c:pt idx="3">
                  <c:v>0</c:v>
                </c:pt>
                <c:pt idx="5">
                  <c:v>0</c:v>
                </c:pt>
                <c:pt idx="7">
                  <c:v>76.25</c:v>
                </c:pt>
                <c:pt idx="9">
                  <c:v>77.75</c:v>
                </c:pt>
                <c:pt idx="11">
                  <c:v>79.25</c:v>
                </c:pt>
                <c:pt idx="13">
                  <c:v>79.25</c:v>
                </c:pt>
                <c:pt idx="15">
                  <c:v>78.5</c:v>
                </c:pt>
                <c:pt idx="17">
                  <c:v>79</c:v>
                </c:pt>
                <c:pt idx="19">
                  <c:v>77.5</c:v>
                </c:pt>
                <c:pt idx="21">
                  <c:v>75.5</c:v>
                </c:pt>
                <c:pt idx="23">
                  <c:v>77</c:v>
                </c:pt>
                <c:pt idx="25">
                  <c:v>75.5</c:v>
                </c:pt>
                <c:pt idx="27">
                  <c:v>75</c:v>
                </c:pt>
                <c:pt idx="29">
                  <c:v>75.5</c:v>
                </c:pt>
                <c:pt idx="31">
                  <c:v>76.5</c:v>
                </c:pt>
                <c:pt idx="33">
                  <c:v>77.5</c:v>
                </c:pt>
                <c:pt idx="35">
                  <c:v>76.5</c:v>
                </c:pt>
                <c:pt idx="37">
                  <c:v>78</c:v>
                </c:pt>
                <c:pt idx="39">
                  <c:v>75.5</c:v>
                </c:pt>
                <c:pt idx="41">
                  <c:v>76</c:v>
                </c:pt>
                <c:pt idx="43">
                  <c:v>77.5</c:v>
                </c:pt>
                <c:pt idx="45">
                  <c:v>75.5</c:v>
                </c:pt>
                <c:pt idx="47">
                  <c:v>77</c:v>
                </c:pt>
                <c:pt idx="49">
                  <c:v>76</c:v>
                </c:pt>
                <c:pt idx="51">
                  <c:v>75.5</c:v>
                </c:pt>
                <c:pt idx="53">
                  <c:v>76</c:v>
                </c:pt>
                <c:pt idx="55">
                  <c:v>76.5</c:v>
                </c:pt>
                <c:pt idx="57">
                  <c:v>77</c:v>
                </c:pt>
                <c:pt idx="59">
                  <c:v>75</c:v>
                </c:pt>
                <c:pt idx="61">
                  <c:v>76.5</c:v>
                </c:pt>
              </c:numCache>
            </c:numRef>
          </c:val>
          <c:smooth val="0"/>
          <c:extLst>
            <c:ext xmlns:c16="http://schemas.microsoft.com/office/drawing/2014/chart" uri="{C3380CC4-5D6E-409C-BE32-E72D297353CC}">
              <c16:uniqueId val="{00000005-D697-49C5-A136-6B60D6C2D055}"/>
            </c:ext>
          </c:extLst>
        </c:ser>
        <c:ser>
          <c:idx val="6"/>
          <c:order val="6"/>
          <c:tx>
            <c:v>Pulse Pressure a</c:v>
          </c:tx>
          <c:spPr>
            <a:ln w="12700">
              <a:noFill/>
            </a:ln>
          </c:spPr>
          <c:marker>
            <c:symbol val="square"/>
            <c:size val="6"/>
            <c:spPr>
              <a:solidFill>
                <a:srgbClr val="00B050"/>
              </a:solidFill>
              <a:ln>
                <a:solidFill>
                  <a:srgbClr val="000000"/>
                </a:solidFill>
              </a:ln>
            </c:spPr>
          </c:marker>
          <c:val>
            <c:numRef>
              <c:f>'Data Sheet'!$X$78:$X$139</c:f>
              <c:numCache>
                <c:formatCode>0.00</c:formatCode>
                <c:ptCount val="62"/>
                <c:pt idx="0">
                  <c:v>0</c:v>
                </c:pt>
                <c:pt idx="2">
                  <c:v>0</c:v>
                </c:pt>
                <c:pt idx="4">
                  <c:v>0</c:v>
                </c:pt>
                <c:pt idx="6">
                  <c:v>39.75</c:v>
                </c:pt>
                <c:pt idx="8">
                  <c:v>42.75</c:v>
                </c:pt>
                <c:pt idx="10">
                  <c:v>47.25</c:v>
                </c:pt>
                <c:pt idx="12">
                  <c:v>48.5</c:v>
                </c:pt>
                <c:pt idx="14">
                  <c:v>48.5</c:v>
                </c:pt>
                <c:pt idx="16">
                  <c:v>48</c:v>
                </c:pt>
                <c:pt idx="18">
                  <c:v>49.5</c:v>
                </c:pt>
                <c:pt idx="20">
                  <c:v>52.25</c:v>
                </c:pt>
                <c:pt idx="22">
                  <c:v>52.5</c:v>
                </c:pt>
                <c:pt idx="24">
                  <c:v>52</c:v>
                </c:pt>
                <c:pt idx="26">
                  <c:v>48</c:v>
                </c:pt>
                <c:pt idx="28">
                  <c:v>44.75</c:v>
                </c:pt>
                <c:pt idx="30">
                  <c:v>42.25</c:v>
                </c:pt>
                <c:pt idx="32">
                  <c:v>42.25</c:v>
                </c:pt>
                <c:pt idx="34">
                  <c:v>46</c:v>
                </c:pt>
                <c:pt idx="36">
                  <c:v>47</c:v>
                </c:pt>
                <c:pt idx="38">
                  <c:v>47</c:v>
                </c:pt>
                <c:pt idx="40">
                  <c:v>45.25</c:v>
                </c:pt>
                <c:pt idx="42">
                  <c:v>45.25</c:v>
                </c:pt>
                <c:pt idx="44">
                  <c:v>43.75</c:v>
                </c:pt>
                <c:pt idx="46">
                  <c:v>45.25</c:v>
                </c:pt>
                <c:pt idx="48">
                  <c:v>48.25</c:v>
                </c:pt>
                <c:pt idx="50">
                  <c:v>46.25</c:v>
                </c:pt>
                <c:pt idx="52">
                  <c:v>50.75</c:v>
                </c:pt>
                <c:pt idx="54">
                  <c:v>52</c:v>
                </c:pt>
                <c:pt idx="56">
                  <c:v>51.25</c:v>
                </c:pt>
                <c:pt idx="58">
                  <c:v>49.5</c:v>
                </c:pt>
                <c:pt idx="60">
                  <c:v>45.5</c:v>
                </c:pt>
              </c:numCache>
            </c:numRef>
          </c:val>
          <c:smooth val="0"/>
          <c:extLst>
            <c:ext xmlns:c16="http://schemas.microsoft.com/office/drawing/2014/chart" uri="{C3380CC4-5D6E-409C-BE32-E72D297353CC}">
              <c16:uniqueId val="{00000006-D697-49C5-A136-6B60D6C2D055}"/>
            </c:ext>
          </c:extLst>
        </c:ser>
        <c:ser>
          <c:idx val="7"/>
          <c:order val="7"/>
          <c:tx>
            <c:v>Pulse Pressure b</c:v>
          </c:tx>
          <c:spPr>
            <a:ln w="12700">
              <a:solidFill>
                <a:sysClr val="window" lastClr="FFFFFF"/>
              </a:solidFill>
            </a:ln>
          </c:spPr>
          <c:marker>
            <c:symbol val="square"/>
            <c:size val="6"/>
            <c:spPr>
              <a:solidFill>
                <a:schemeClr val="bg1">
                  <a:lumMod val="75000"/>
                </a:schemeClr>
              </a:solidFill>
              <a:ln>
                <a:solidFill>
                  <a:srgbClr val="000000"/>
                </a:solidFill>
              </a:ln>
            </c:spPr>
          </c:marker>
          <c:val>
            <c:numRef>
              <c:f>'Data Sheet'!$Y$78:$Y$139</c:f>
              <c:numCache>
                <c:formatCode>0.00</c:formatCode>
                <c:ptCount val="62"/>
                <c:pt idx="1">
                  <c:v>0</c:v>
                </c:pt>
                <c:pt idx="3">
                  <c:v>0</c:v>
                </c:pt>
                <c:pt idx="5">
                  <c:v>0</c:v>
                </c:pt>
                <c:pt idx="6">
                  <c:v>0</c:v>
                </c:pt>
                <c:pt idx="7">
                  <c:v>46.25</c:v>
                </c:pt>
                <c:pt idx="9">
                  <c:v>50</c:v>
                </c:pt>
                <c:pt idx="11">
                  <c:v>48.75</c:v>
                </c:pt>
                <c:pt idx="13">
                  <c:v>48.5</c:v>
                </c:pt>
                <c:pt idx="15">
                  <c:v>48.25</c:v>
                </c:pt>
                <c:pt idx="17">
                  <c:v>46.25</c:v>
                </c:pt>
                <c:pt idx="19">
                  <c:v>50.75</c:v>
                </c:pt>
                <c:pt idx="21">
                  <c:v>52</c:v>
                </c:pt>
                <c:pt idx="23">
                  <c:v>51.25</c:v>
                </c:pt>
                <c:pt idx="25">
                  <c:v>49.5</c:v>
                </c:pt>
                <c:pt idx="27">
                  <c:v>45.5</c:v>
                </c:pt>
                <c:pt idx="29">
                  <c:v>42.5</c:v>
                </c:pt>
                <c:pt idx="31">
                  <c:v>42</c:v>
                </c:pt>
                <c:pt idx="33">
                  <c:v>45</c:v>
                </c:pt>
                <c:pt idx="35">
                  <c:v>48.5</c:v>
                </c:pt>
                <c:pt idx="37">
                  <c:v>50</c:v>
                </c:pt>
                <c:pt idx="39">
                  <c:v>48.25</c:v>
                </c:pt>
                <c:pt idx="41">
                  <c:v>45.25</c:v>
                </c:pt>
                <c:pt idx="43">
                  <c:v>44.25</c:v>
                </c:pt>
                <c:pt idx="45">
                  <c:v>43.25</c:v>
                </c:pt>
                <c:pt idx="47">
                  <c:v>45.5</c:v>
                </c:pt>
                <c:pt idx="49">
                  <c:v>48</c:v>
                </c:pt>
                <c:pt idx="51">
                  <c:v>49.5</c:v>
                </c:pt>
                <c:pt idx="53">
                  <c:v>52.25</c:v>
                </c:pt>
                <c:pt idx="55">
                  <c:v>52.5</c:v>
                </c:pt>
                <c:pt idx="57">
                  <c:v>52</c:v>
                </c:pt>
                <c:pt idx="59">
                  <c:v>48</c:v>
                </c:pt>
                <c:pt idx="61">
                  <c:v>44.75</c:v>
                </c:pt>
              </c:numCache>
            </c:numRef>
          </c:val>
          <c:smooth val="0"/>
          <c:extLst>
            <c:ext xmlns:c16="http://schemas.microsoft.com/office/drawing/2014/chart" uri="{C3380CC4-5D6E-409C-BE32-E72D297353CC}">
              <c16:uniqueId val="{00000007-D697-49C5-A136-6B60D6C2D055}"/>
            </c:ext>
          </c:extLst>
        </c:ser>
        <c:dLbls>
          <c:showLegendKey val="0"/>
          <c:showVal val="0"/>
          <c:showCatName val="0"/>
          <c:showSerName val="0"/>
          <c:showPercent val="0"/>
          <c:showBubbleSize val="0"/>
        </c:dLbls>
        <c:marker val="1"/>
        <c:smooth val="0"/>
        <c:axId val="438225032"/>
        <c:axId val="438225424"/>
      </c:lineChart>
      <c:catAx>
        <c:axId val="43822503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5400000" vert="horz"/>
          <a:lstStyle/>
          <a:p>
            <a:pPr>
              <a:defRPr sz="1000" b="0" i="0" u="none" strike="noStrike" baseline="0">
                <a:solidFill>
                  <a:srgbClr val="0000FF"/>
                </a:solidFill>
                <a:latin typeface="Arial"/>
                <a:ea typeface="Arial"/>
                <a:cs typeface="Arial"/>
              </a:defRPr>
            </a:pPr>
            <a:endParaRPr lang="en-US"/>
          </a:p>
        </c:txPr>
        <c:crossAx val="438225424"/>
        <c:crosses val="autoZero"/>
        <c:auto val="1"/>
        <c:lblAlgn val="ctr"/>
        <c:lblOffset val="100"/>
        <c:tickLblSkip val="2"/>
        <c:tickMarkSkip val="1"/>
        <c:noMultiLvlLbl val="0"/>
      </c:catAx>
      <c:valAx>
        <c:axId val="438225424"/>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Arial"/>
                <a:ea typeface="Arial"/>
                <a:cs typeface="Arial"/>
              </a:defRPr>
            </a:pPr>
            <a:endParaRPr lang="en-US"/>
          </a:p>
        </c:txPr>
        <c:crossAx val="438225032"/>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rgbClr val="FF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Blood Pressure, Pulse Rate, and Pulse Pressure
Four-day Running Average</a:t>
            </a:r>
          </a:p>
        </c:rich>
      </c:tx>
      <c:layout>
        <c:manualLayout>
          <c:xMode val="edge"/>
          <c:yMode val="edge"/>
          <c:x val="0.28893821679615245"/>
          <c:y val="3.48015225666123E-2"/>
        </c:manualLayout>
      </c:layout>
      <c:overlay val="0"/>
      <c:spPr>
        <a:noFill/>
        <a:ln w="25400">
          <a:noFill/>
        </a:ln>
      </c:spPr>
    </c:title>
    <c:autoTitleDeleted val="0"/>
    <c:plotArea>
      <c:layout>
        <c:manualLayout>
          <c:layoutTarget val="inner"/>
          <c:xMode val="edge"/>
          <c:yMode val="edge"/>
          <c:x val="5.8823529411764705E-2"/>
          <c:y val="0.12724306688417641"/>
          <c:w val="0.91564927857935974"/>
          <c:h val="0.75856443719413202"/>
        </c:manualLayout>
      </c:layout>
      <c:lineChart>
        <c:grouping val="standard"/>
        <c:varyColors val="0"/>
        <c:ser>
          <c:idx val="0"/>
          <c:order val="0"/>
          <c:tx>
            <c:strRef>
              <c:f>'Data Sheet'!$J$77</c:f>
              <c:strCache>
                <c:ptCount val="1"/>
                <c:pt idx="0">
                  <c:v>Systolic a</c:v>
                </c:pt>
              </c:strCache>
            </c:strRef>
          </c:tx>
          <c:spPr>
            <a:ln w="12700">
              <a:noFill/>
              <a:prstDash val="solid"/>
            </a:ln>
          </c:spPr>
          <c:marker>
            <c:symbol val="diamond"/>
            <c:size val="8"/>
            <c:spPr>
              <a:solidFill>
                <a:schemeClr val="tx1"/>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Sheet'!$J$78:$J$139</c:f>
              <c:numCache>
                <c:formatCode>0.00</c:formatCode>
                <c:ptCount val="62"/>
                <c:pt idx="0">
                  <c:v>0</c:v>
                </c:pt>
                <c:pt idx="2">
                  <c:v>0</c:v>
                </c:pt>
                <c:pt idx="4">
                  <c:v>0</c:v>
                </c:pt>
                <c:pt idx="6">
                  <c:v>127.25</c:v>
                </c:pt>
                <c:pt idx="8">
                  <c:v>132.25</c:v>
                </c:pt>
                <c:pt idx="10">
                  <c:v>131.75</c:v>
                </c:pt>
                <c:pt idx="12">
                  <c:v>131.5</c:v>
                </c:pt>
                <c:pt idx="14">
                  <c:v>133</c:v>
                </c:pt>
                <c:pt idx="16">
                  <c:v>132.5</c:v>
                </c:pt>
                <c:pt idx="18">
                  <c:v>138</c:v>
                </c:pt>
                <c:pt idx="20">
                  <c:v>142</c:v>
                </c:pt>
                <c:pt idx="22">
                  <c:v>140.75</c:v>
                </c:pt>
                <c:pt idx="24">
                  <c:v>138.75</c:v>
                </c:pt>
                <c:pt idx="26">
                  <c:v>130.75</c:v>
                </c:pt>
                <c:pt idx="28">
                  <c:v>125.75</c:v>
                </c:pt>
                <c:pt idx="30">
                  <c:v>123</c:v>
                </c:pt>
                <c:pt idx="32">
                  <c:v>124</c:v>
                </c:pt>
                <c:pt idx="34">
                  <c:v>130.25</c:v>
                </c:pt>
                <c:pt idx="36">
                  <c:v>133</c:v>
                </c:pt>
                <c:pt idx="38">
                  <c:v>133.75</c:v>
                </c:pt>
                <c:pt idx="40">
                  <c:v>131.25</c:v>
                </c:pt>
                <c:pt idx="42">
                  <c:v>130</c:v>
                </c:pt>
                <c:pt idx="44">
                  <c:v>126.75</c:v>
                </c:pt>
                <c:pt idx="46">
                  <c:v>128.25</c:v>
                </c:pt>
                <c:pt idx="48">
                  <c:v>133.5</c:v>
                </c:pt>
                <c:pt idx="50">
                  <c:v>132</c:v>
                </c:pt>
                <c:pt idx="52">
                  <c:v>139.5</c:v>
                </c:pt>
                <c:pt idx="54">
                  <c:v>140.75</c:v>
                </c:pt>
                <c:pt idx="56">
                  <c:v>138</c:v>
                </c:pt>
                <c:pt idx="58">
                  <c:v>135</c:v>
                </c:pt>
                <c:pt idx="60">
                  <c:v>127.5</c:v>
                </c:pt>
              </c:numCache>
            </c:numRef>
          </c:val>
          <c:smooth val="0"/>
          <c:extLst>
            <c:ext xmlns:c16="http://schemas.microsoft.com/office/drawing/2014/chart" uri="{C3380CC4-5D6E-409C-BE32-E72D297353CC}">
              <c16:uniqueId val="{00000000-CDA9-4D56-8D33-7F410EF6DC2F}"/>
            </c:ext>
          </c:extLst>
        </c:ser>
        <c:ser>
          <c:idx val="1"/>
          <c:order val="1"/>
          <c:tx>
            <c:strRef>
              <c:f>'Data Sheet'!$K$77</c:f>
              <c:strCache>
                <c:ptCount val="1"/>
                <c:pt idx="0">
                  <c:v>Systolic b</c:v>
                </c:pt>
              </c:strCache>
            </c:strRef>
          </c:tx>
          <c:spPr>
            <a:ln w="12700">
              <a:noFill/>
              <a:prstDash val="solid"/>
            </a:ln>
          </c:spPr>
          <c:marker>
            <c:symbol val="diamond"/>
            <c:size val="8"/>
            <c:spPr>
              <a:solidFill>
                <a:schemeClr val="bg1">
                  <a:lumMod val="75000"/>
                </a:schemeClr>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Sheet'!$K$78:$K$139</c:f>
              <c:numCache>
                <c:formatCode>0.00</c:formatCode>
                <c:ptCount val="62"/>
                <c:pt idx="1">
                  <c:v>0</c:v>
                </c:pt>
                <c:pt idx="3">
                  <c:v>0</c:v>
                </c:pt>
                <c:pt idx="5">
                  <c:v>0</c:v>
                </c:pt>
                <c:pt idx="7">
                  <c:v>133.5</c:v>
                </c:pt>
                <c:pt idx="9">
                  <c:v>136.75</c:v>
                </c:pt>
                <c:pt idx="11">
                  <c:v>132.5</c:v>
                </c:pt>
                <c:pt idx="13">
                  <c:v>133.25</c:v>
                </c:pt>
                <c:pt idx="15">
                  <c:v>133.5</c:v>
                </c:pt>
                <c:pt idx="17">
                  <c:v>132</c:v>
                </c:pt>
                <c:pt idx="19">
                  <c:v>139.5</c:v>
                </c:pt>
                <c:pt idx="21">
                  <c:v>140.75</c:v>
                </c:pt>
                <c:pt idx="23">
                  <c:v>138</c:v>
                </c:pt>
                <c:pt idx="25">
                  <c:v>135</c:v>
                </c:pt>
                <c:pt idx="27">
                  <c:v>127.5</c:v>
                </c:pt>
                <c:pt idx="29">
                  <c:v>123.5</c:v>
                </c:pt>
                <c:pt idx="31">
                  <c:v>123.25</c:v>
                </c:pt>
                <c:pt idx="33">
                  <c:v>128.75</c:v>
                </c:pt>
                <c:pt idx="35">
                  <c:v>135.75</c:v>
                </c:pt>
                <c:pt idx="37">
                  <c:v>139.75</c:v>
                </c:pt>
                <c:pt idx="39">
                  <c:v>137.75</c:v>
                </c:pt>
                <c:pt idx="41">
                  <c:v>132.25</c:v>
                </c:pt>
                <c:pt idx="43">
                  <c:v>127.75</c:v>
                </c:pt>
                <c:pt idx="45">
                  <c:v>124.25</c:v>
                </c:pt>
                <c:pt idx="47">
                  <c:v>128</c:v>
                </c:pt>
                <c:pt idx="49">
                  <c:v>132.5</c:v>
                </c:pt>
                <c:pt idx="51">
                  <c:v>138</c:v>
                </c:pt>
                <c:pt idx="53">
                  <c:v>142</c:v>
                </c:pt>
                <c:pt idx="55">
                  <c:v>140.75</c:v>
                </c:pt>
                <c:pt idx="57">
                  <c:v>138.75</c:v>
                </c:pt>
                <c:pt idx="59">
                  <c:v>130.75</c:v>
                </c:pt>
                <c:pt idx="61">
                  <c:v>125.75</c:v>
                </c:pt>
              </c:numCache>
            </c:numRef>
          </c:val>
          <c:smooth val="0"/>
          <c:extLst>
            <c:ext xmlns:c16="http://schemas.microsoft.com/office/drawing/2014/chart" uri="{C3380CC4-5D6E-409C-BE32-E72D297353CC}">
              <c16:uniqueId val="{00000001-CDA9-4D56-8D33-7F410EF6DC2F}"/>
            </c:ext>
          </c:extLst>
        </c:ser>
        <c:ser>
          <c:idx val="2"/>
          <c:order val="2"/>
          <c:tx>
            <c:strRef>
              <c:f>'Data Sheet'!$L$77</c:f>
              <c:strCache>
                <c:ptCount val="1"/>
                <c:pt idx="0">
                  <c:v>Diastolic a</c:v>
                </c:pt>
              </c:strCache>
            </c:strRef>
          </c:tx>
          <c:spPr>
            <a:ln w="12700">
              <a:noFill/>
              <a:prstDash val="solid"/>
            </a:ln>
          </c:spPr>
          <c:marker>
            <c:symbol val="triangle"/>
            <c:size val="8"/>
            <c:spPr>
              <a:solidFill>
                <a:schemeClr val="tx1"/>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Sheet'!$L$78:$L$139</c:f>
              <c:numCache>
                <c:formatCode>0.00</c:formatCode>
                <c:ptCount val="62"/>
                <c:pt idx="0">
                  <c:v>0</c:v>
                </c:pt>
                <c:pt idx="2">
                  <c:v>0</c:v>
                </c:pt>
                <c:pt idx="4">
                  <c:v>0</c:v>
                </c:pt>
                <c:pt idx="6">
                  <c:v>87.5</c:v>
                </c:pt>
                <c:pt idx="8">
                  <c:v>89.5</c:v>
                </c:pt>
                <c:pt idx="10">
                  <c:v>84.5</c:v>
                </c:pt>
                <c:pt idx="12">
                  <c:v>83</c:v>
                </c:pt>
                <c:pt idx="14">
                  <c:v>84.5</c:v>
                </c:pt>
                <c:pt idx="16">
                  <c:v>84.5</c:v>
                </c:pt>
                <c:pt idx="18">
                  <c:v>88.5</c:v>
                </c:pt>
                <c:pt idx="20">
                  <c:v>89.75</c:v>
                </c:pt>
                <c:pt idx="22">
                  <c:v>88.25</c:v>
                </c:pt>
                <c:pt idx="24">
                  <c:v>86.75</c:v>
                </c:pt>
                <c:pt idx="26">
                  <c:v>82.75</c:v>
                </c:pt>
                <c:pt idx="28">
                  <c:v>81</c:v>
                </c:pt>
                <c:pt idx="30">
                  <c:v>80.75</c:v>
                </c:pt>
                <c:pt idx="32">
                  <c:v>81.75</c:v>
                </c:pt>
                <c:pt idx="34">
                  <c:v>84.25</c:v>
                </c:pt>
                <c:pt idx="36">
                  <c:v>86</c:v>
                </c:pt>
                <c:pt idx="38">
                  <c:v>86.75</c:v>
                </c:pt>
                <c:pt idx="40">
                  <c:v>86</c:v>
                </c:pt>
                <c:pt idx="42">
                  <c:v>84.75</c:v>
                </c:pt>
                <c:pt idx="44">
                  <c:v>83</c:v>
                </c:pt>
                <c:pt idx="46">
                  <c:v>83</c:v>
                </c:pt>
                <c:pt idx="48">
                  <c:v>85.25</c:v>
                </c:pt>
                <c:pt idx="50">
                  <c:v>85.75</c:v>
                </c:pt>
                <c:pt idx="52">
                  <c:v>88.75</c:v>
                </c:pt>
                <c:pt idx="54">
                  <c:v>88.75</c:v>
                </c:pt>
                <c:pt idx="56">
                  <c:v>86.75</c:v>
                </c:pt>
                <c:pt idx="58">
                  <c:v>85.5</c:v>
                </c:pt>
                <c:pt idx="60">
                  <c:v>82</c:v>
                </c:pt>
              </c:numCache>
            </c:numRef>
          </c:val>
          <c:smooth val="0"/>
          <c:extLst>
            <c:ext xmlns:c16="http://schemas.microsoft.com/office/drawing/2014/chart" uri="{C3380CC4-5D6E-409C-BE32-E72D297353CC}">
              <c16:uniqueId val="{00000002-CDA9-4D56-8D33-7F410EF6DC2F}"/>
            </c:ext>
          </c:extLst>
        </c:ser>
        <c:ser>
          <c:idx val="3"/>
          <c:order val="3"/>
          <c:tx>
            <c:strRef>
              <c:f>'Data Sheet'!$M$77</c:f>
              <c:strCache>
                <c:ptCount val="1"/>
                <c:pt idx="0">
                  <c:v>Diastolic b</c:v>
                </c:pt>
              </c:strCache>
            </c:strRef>
          </c:tx>
          <c:spPr>
            <a:ln w="12700">
              <a:noFill/>
              <a:prstDash val="solid"/>
            </a:ln>
          </c:spPr>
          <c:marker>
            <c:symbol val="triangle"/>
            <c:size val="8"/>
            <c:spPr>
              <a:solidFill>
                <a:schemeClr val="bg1">
                  <a:lumMod val="75000"/>
                </a:schemeClr>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Sheet'!$M$78:$M$139</c:f>
              <c:numCache>
                <c:formatCode>0.00</c:formatCode>
                <c:ptCount val="62"/>
                <c:pt idx="1">
                  <c:v>0</c:v>
                </c:pt>
                <c:pt idx="3">
                  <c:v>0</c:v>
                </c:pt>
                <c:pt idx="5">
                  <c:v>0</c:v>
                </c:pt>
                <c:pt idx="6">
                  <c:v>0</c:v>
                </c:pt>
                <c:pt idx="7">
                  <c:v>87.25</c:v>
                </c:pt>
                <c:pt idx="9">
                  <c:v>86.75</c:v>
                </c:pt>
                <c:pt idx="11">
                  <c:v>83.75</c:v>
                </c:pt>
                <c:pt idx="13">
                  <c:v>84.75</c:v>
                </c:pt>
                <c:pt idx="15">
                  <c:v>85.25</c:v>
                </c:pt>
                <c:pt idx="17">
                  <c:v>85.75</c:v>
                </c:pt>
                <c:pt idx="19">
                  <c:v>88.75</c:v>
                </c:pt>
                <c:pt idx="21">
                  <c:v>88.75</c:v>
                </c:pt>
                <c:pt idx="23">
                  <c:v>86.75</c:v>
                </c:pt>
                <c:pt idx="25">
                  <c:v>85.5</c:v>
                </c:pt>
                <c:pt idx="27">
                  <c:v>82</c:v>
                </c:pt>
                <c:pt idx="29">
                  <c:v>81</c:v>
                </c:pt>
                <c:pt idx="31">
                  <c:v>81.25</c:v>
                </c:pt>
                <c:pt idx="33">
                  <c:v>83.75</c:v>
                </c:pt>
                <c:pt idx="35">
                  <c:v>87.25</c:v>
                </c:pt>
                <c:pt idx="37">
                  <c:v>89.75</c:v>
                </c:pt>
                <c:pt idx="39">
                  <c:v>89.5</c:v>
                </c:pt>
                <c:pt idx="41">
                  <c:v>87</c:v>
                </c:pt>
                <c:pt idx="43">
                  <c:v>83.5</c:v>
                </c:pt>
                <c:pt idx="45">
                  <c:v>81</c:v>
                </c:pt>
                <c:pt idx="47">
                  <c:v>82.5</c:v>
                </c:pt>
                <c:pt idx="49">
                  <c:v>84.5</c:v>
                </c:pt>
                <c:pt idx="51">
                  <c:v>88.5</c:v>
                </c:pt>
                <c:pt idx="53">
                  <c:v>89.75</c:v>
                </c:pt>
                <c:pt idx="55">
                  <c:v>88.25</c:v>
                </c:pt>
                <c:pt idx="57">
                  <c:v>86.75</c:v>
                </c:pt>
                <c:pt idx="59">
                  <c:v>82.75</c:v>
                </c:pt>
                <c:pt idx="61">
                  <c:v>81</c:v>
                </c:pt>
              </c:numCache>
            </c:numRef>
          </c:val>
          <c:smooth val="0"/>
          <c:extLst>
            <c:ext xmlns:c16="http://schemas.microsoft.com/office/drawing/2014/chart" uri="{C3380CC4-5D6E-409C-BE32-E72D297353CC}">
              <c16:uniqueId val="{00000003-CDA9-4D56-8D33-7F410EF6DC2F}"/>
            </c:ext>
          </c:extLst>
        </c:ser>
        <c:ser>
          <c:idx val="4"/>
          <c:order val="4"/>
          <c:tx>
            <c:strRef>
              <c:f>'Data Sheet'!$N$77</c:f>
              <c:strCache>
                <c:ptCount val="1"/>
                <c:pt idx="0">
                  <c:v>Pulse a</c:v>
                </c:pt>
              </c:strCache>
            </c:strRef>
          </c:tx>
          <c:spPr>
            <a:ln w="12700">
              <a:noFill/>
              <a:prstDash val="solid"/>
            </a:ln>
          </c:spPr>
          <c:marker>
            <c:symbol val="circle"/>
            <c:size val="6"/>
            <c:spPr>
              <a:solidFill>
                <a:schemeClr val="tx1"/>
              </a:solidFill>
              <a:ln>
                <a:solidFill>
                  <a:srgbClr val="000000"/>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Sheet'!$N$78:$N$139</c:f>
              <c:numCache>
                <c:formatCode>0.00</c:formatCode>
                <c:ptCount val="62"/>
                <c:pt idx="0">
                  <c:v>0</c:v>
                </c:pt>
                <c:pt idx="2">
                  <c:v>0</c:v>
                </c:pt>
                <c:pt idx="4">
                  <c:v>0</c:v>
                </c:pt>
                <c:pt idx="6">
                  <c:v>73.75</c:v>
                </c:pt>
                <c:pt idx="8">
                  <c:v>74.25</c:v>
                </c:pt>
                <c:pt idx="10">
                  <c:v>74.75</c:v>
                </c:pt>
                <c:pt idx="12">
                  <c:v>75</c:v>
                </c:pt>
                <c:pt idx="14">
                  <c:v>74.25</c:v>
                </c:pt>
                <c:pt idx="16">
                  <c:v>75.75</c:v>
                </c:pt>
                <c:pt idx="18">
                  <c:v>74.25</c:v>
                </c:pt>
                <c:pt idx="20">
                  <c:v>73.5</c:v>
                </c:pt>
                <c:pt idx="22">
                  <c:v>74</c:v>
                </c:pt>
                <c:pt idx="24">
                  <c:v>72</c:v>
                </c:pt>
                <c:pt idx="26">
                  <c:v>71</c:v>
                </c:pt>
                <c:pt idx="28">
                  <c:v>70.5</c:v>
                </c:pt>
                <c:pt idx="30">
                  <c:v>72</c:v>
                </c:pt>
                <c:pt idx="32">
                  <c:v>72.5</c:v>
                </c:pt>
                <c:pt idx="34">
                  <c:v>75</c:v>
                </c:pt>
                <c:pt idx="36">
                  <c:v>76.5</c:v>
                </c:pt>
                <c:pt idx="38">
                  <c:v>74.5</c:v>
                </c:pt>
                <c:pt idx="40">
                  <c:v>76</c:v>
                </c:pt>
                <c:pt idx="42">
                  <c:v>74.5</c:v>
                </c:pt>
                <c:pt idx="44">
                  <c:v>73.75</c:v>
                </c:pt>
                <c:pt idx="46">
                  <c:v>74.25</c:v>
                </c:pt>
                <c:pt idx="48">
                  <c:v>74.75</c:v>
                </c:pt>
                <c:pt idx="50">
                  <c:v>75.5</c:v>
                </c:pt>
                <c:pt idx="52">
                  <c:v>74.75</c:v>
                </c:pt>
                <c:pt idx="54">
                  <c:v>76.25</c:v>
                </c:pt>
                <c:pt idx="56">
                  <c:v>74.75</c:v>
                </c:pt>
                <c:pt idx="58">
                  <c:v>73.75</c:v>
                </c:pt>
                <c:pt idx="60">
                  <c:v>74.25</c:v>
                </c:pt>
              </c:numCache>
            </c:numRef>
          </c:val>
          <c:smooth val="0"/>
          <c:extLst>
            <c:ext xmlns:c16="http://schemas.microsoft.com/office/drawing/2014/chart" uri="{C3380CC4-5D6E-409C-BE32-E72D297353CC}">
              <c16:uniqueId val="{00000004-CDA9-4D56-8D33-7F410EF6DC2F}"/>
            </c:ext>
          </c:extLst>
        </c:ser>
        <c:ser>
          <c:idx val="5"/>
          <c:order val="5"/>
          <c:tx>
            <c:strRef>
              <c:f>'Data Sheet'!$O$77</c:f>
              <c:strCache>
                <c:ptCount val="1"/>
                <c:pt idx="0">
                  <c:v>Pulse b</c:v>
                </c:pt>
              </c:strCache>
            </c:strRef>
          </c:tx>
          <c:spPr>
            <a:ln w="12700">
              <a:noFill/>
              <a:prstDash val="solid"/>
            </a:ln>
          </c:spPr>
          <c:marker>
            <c:symbol val="circle"/>
            <c:size val="6"/>
            <c:spPr>
              <a:solidFill>
                <a:schemeClr val="bg1">
                  <a:lumMod val="75000"/>
                </a:schemeClr>
              </a:solidFill>
              <a:ln>
                <a:solidFill>
                  <a:schemeClr val="tx1"/>
                </a:solidFill>
                <a:prstDash val="solid"/>
              </a:ln>
            </c:spPr>
          </c:marker>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Sheet'!$O$78:$O$139</c:f>
              <c:numCache>
                <c:formatCode>0.00</c:formatCode>
                <c:ptCount val="62"/>
                <c:pt idx="1">
                  <c:v>0</c:v>
                </c:pt>
                <c:pt idx="3">
                  <c:v>0</c:v>
                </c:pt>
                <c:pt idx="5">
                  <c:v>0</c:v>
                </c:pt>
                <c:pt idx="7">
                  <c:v>76.25</c:v>
                </c:pt>
                <c:pt idx="9">
                  <c:v>77.75</c:v>
                </c:pt>
                <c:pt idx="11">
                  <c:v>79.25</c:v>
                </c:pt>
                <c:pt idx="13">
                  <c:v>79.25</c:v>
                </c:pt>
                <c:pt idx="15">
                  <c:v>78.5</c:v>
                </c:pt>
                <c:pt idx="17">
                  <c:v>79</c:v>
                </c:pt>
                <c:pt idx="19">
                  <c:v>77.5</c:v>
                </c:pt>
                <c:pt idx="21">
                  <c:v>75.5</c:v>
                </c:pt>
                <c:pt idx="23">
                  <c:v>77</c:v>
                </c:pt>
                <c:pt idx="25">
                  <c:v>75.5</c:v>
                </c:pt>
                <c:pt idx="27">
                  <c:v>75</c:v>
                </c:pt>
                <c:pt idx="29">
                  <c:v>75.5</c:v>
                </c:pt>
                <c:pt idx="31">
                  <c:v>76.5</c:v>
                </c:pt>
                <c:pt idx="33">
                  <c:v>77.5</c:v>
                </c:pt>
                <c:pt idx="35">
                  <c:v>76.5</c:v>
                </c:pt>
                <c:pt idx="37">
                  <c:v>78</c:v>
                </c:pt>
                <c:pt idx="39">
                  <c:v>75.5</c:v>
                </c:pt>
                <c:pt idx="41">
                  <c:v>76</c:v>
                </c:pt>
                <c:pt idx="43">
                  <c:v>77.5</c:v>
                </c:pt>
                <c:pt idx="45">
                  <c:v>75.5</c:v>
                </c:pt>
                <c:pt idx="47">
                  <c:v>77</c:v>
                </c:pt>
                <c:pt idx="49">
                  <c:v>76</c:v>
                </c:pt>
                <c:pt idx="51">
                  <c:v>75.5</c:v>
                </c:pt>
                <c:pt idx="53">
                  <c:v>76</c:v>
                </c:pt>
                <c:pt idx="55">
                  <c:v>76.5</c:v>
                </c:pt>
                <c:pt idx="57">
                  <c:v>77</c:v>
                </c:pt>
                <c:pt idx="59">
                  <c:v>75</c:v>
                </c:pt>
                <c:pt idx="61">
                  <c:v>76.5</c:v>
                </c:pt>
              </c:numCache>
            </c:numRef>
          </c:val>
          <c:smooth val="0"/>
          <c:extLst>
            <c:ext xmlns:c16="http://schemas.microsoft.com/office/drawing/2014/chart" uri="{C3380CC4-5D6E-409C-BE32-E72D297353CC}">
              <c16:uniqueId val="{00000005-CDA9-4D56-8D33-7F410EF6DC2F}"/>
            </c:ext>
          </c:extLst>
        </c:ser>
        <c:ser>
          <c:idx val="6"/>
          <c:order val="6"/>
          <c:tx>
            <c:v>Pulse Pressure a</c:v>
          </c:tx>
          <c:spPr>
            <a:ln w="12700">
              <a:noFill/>
            </a:ln>
          </c:spPr>
          <c:marker>
            <c:symbol val="square"/>
            <c:size val="6"/>
            <c:spPr>
              <a:solidFill>
                <a:schemeClr val="tx1"/>
              </a:solidFill>
              <a:ln>
                <a:solidFill>
                  <a:srgbClr val="000000"/>
                </a:solidFill>
              </a:ln>
            </c:spPr>
          </c:marker>
          <c:val>
            <c:numRef>
              <c:f>'Data Sheet'!$X$78:$X$139</c:f>
              <c:numCache>
                <c:formatCode>0.00</c:formatCode>
                <c:ptCount val="62"/>
                <c:pt idx="0">
                  <c:v>0</c:v>
                </c:pt>
                <c:pt idx="2">
                  <c:v>0</c:v>
                </c:pt>
                <c:pt idx="4">
                  <c:v>0</c:v>
                </c:pt>
                <c:pt idx="6">
                  <c:v>39.75</c:v>
                </c:pt>
                <c:pt idx="8">
                  <c:v>42.75</c:v>
                </c:pt>
                <c:pt idx="10">
                  <c:v>47.25</c:v>
                </c:pt>
                <c:pt idx="12">
                  <c:v>48.5</c:v>
                </c:pt>
                <c:pt idx="14">
                  <c:v>48.5</c:v>
                </c:pt>
                <c:pt idx="16">
                  <c:v>48</c:v>
                </c:pt>
                <c:pt idx="18">
                  <c:v>49.5</c:v>
                </c:pt>
                <c:pt idx="20">
                  <c:v>52.25</c:v>
                </c:pt>
                <c:pt idx="22">
                  <c:v>52.5</c:v>
                </c:pt>
                <c:pt idx="24">
                  <c:v>52</c:v>
                </c:pt>
                <c:pt idx="26">
                  <c:v>48</c:v>
                </c:pt>
                <c:pt idx="28">
                  <c:v>44.75</c:v>
                </c:pt>
                <c:pt idx="30">
                  <c:v>42.25</c:v>
                </c:pt>
                <c:pt idx="32">
                  <c:v>42.25</c:v>
                </c:pt>
                <c:pt idx="34">
                  <c:v>46</c:v>
                </c:pt>
                <c:pt idx="36">
                  <c:v>47</c:v>
                </c:pt>
                <c:pt idx="38">
                  <c:v>47</c:v>
                </c:pt>
                <c:pt idx="40">
                  <c:v>45.25</c:v>
                </c:pt>
                <c:pt idx="42">
                  <c:v>45.25</c:v>
                </c:pt>
                <c:pt idx="44">
                  <c:v>43.75</c:v>
                </c:pt>
                <c:pt idx="46">
                  <c:v>45.25</c:v>
                </c:pt>
                <c:pt idx="48">
                  <c:v>48.25</c:v>
                </c:pt>
                <c:pt idx="50">
                  <c:v>46.25</c:v>
                </c:pt>
                <c:pt idx="52">
                  <c:v>50.75</c:v>
                </c:pt>
                <c:pt idx="54">
                  <c:v>52</c:v>
                </c:pt>
                <c:pt idx="56">
                  <c:v>51.25</c:v>
                </c:pt>
                <c:pt idx="58">
                  <c:v>49.5</c:v>
                </c:pt>
                <c:pt idx="60">
                  <c:v>45.5</c:v>
                </c:pt>
              </c:numCache>
            </c:numRef>
          </c:val>
          <c:smooth val="0"/>
          <c:extLst>
            <c:ext xmlns:c16="http://schemas.microsoft.com/office/drawing/2014/chart" uri="{C3380CC4-5D6E-409C-BE32-E72D297353CC}">
              <c16:uniqueId val="{00000006-CDA9-4D56-8D33-7F410EF6DC2F}"/>
            </c:ext>
          </c:extLst>
        </c:ser>
        <c:ser>
          <c:idx val="7"/>
          <c:order val="7"/>
          <c:tx>
            <c:v>Pulse Pressure b</c:v>
          </c:tx>
          <c:spPr>
            <a:ln w="12700">
              <a:solidFill>
                <a:schemeClr val="bg1"/>
              </a:solidFill>
            </a:ln>
          </c:spPr>
          <c:marker>
            <c:symbol val="square"/>
            <c:size val="6"/>
            <c:spPr>
              <a:solidFill>
                <a:schemeClr val="bg1">
                  <a:lumMod val="75000"/>
                </a:schemeClr>
              </a:solidFill>
              <a:ln>
                <a:solidFill>
                  <a:srgbClr val="000000"/>
                </a:solidFill>
              </a:ln>
            </c:spPr>
          </c:marker>
          <c:val>
            <c:numRef>
              <c:f>'Data Sheet'!$Y$78:$Y$139</c:f>
              <c:numCache>
                <c:formatCode>0.00</c:formatCode>
                <c:ptCount val="62"/>
                <c:pt idx="1">
                  <c:v>0</c:v>
                </c:pt>
                <c:pt idx="3">
                  <c:v>0</c:v>
                </c:pt>
                <c:pt idx="5">
                  <c:v>0</c:v>
                </c:pt>
                <c:pt idx="6">
                  <c:v>0</c:v>
                </c:pt>
                <c:pt idx="7">
                  <c:v>46.25</c:v>
                </c:pt>
                <c:pt idx="9">
                  <c:v>50</c:v>
                </c:pt>
                <c:pt idx="11">
                  <c:v>48.75</c:v>
                </c:pt>
                <c:pt idx="13">
                  <c:v>48.5</c:v>
                </c:pt>
                <c:pt idx="15">
                  <c:v>48.25</c:v>
                </c:pt>
                <c:pt idx="17">
                  <c:v>46.25</c:v>
                </c:pt>
                <c:pt idx="19">
                  <c:v>50.75</c:v>
                </c:pt>
                <c:pt idx="21">
                  <c:v>52</c:v>
                </c:pt>
                <c:pt idx="23">
                  <c:v>51.25</c:v>
                </c:pt>
                <c:pt idx="25">
                  <c:v>49.5</c:v>
                </c:pt>
                <c:pt idx="27">
                  <c:v>45.5</c:v>
                </c:pt>
                <c:pt idx="29">
                  <c:v>42.5</c:v>
                </c:pt>
                <c:pt idx="31">
                  <c:v>42</c:v>
                </c:pt>
                <c:pt idx="33">
                  <c:v>45</c:v>
                </c:pt>
                <c:pt idx="35">
                  <c:v>48.5</c:v>
                </c:pt>
                <c:pt idx="37">
                  <c:v>50</c:v>
                </c:pt>
                <c:pt idx="39">
                  <c:v>48.25</c:v>
                </c:pt>
                <c:pt idx="41">
                  <c:v>45.25</c:v>
                </c:pt>
                <c:pt idx="43">
                  <c:v>44.25</c:v>
                </c:pt>
                <c:pt idx="45">
                  <c:v>43.25</c:v>
                </c:pt>
                <c:pt idx="47">
                  <c:v>45.5</c:v>
                </c:pt>
                <c:pt idx="49">
                  <c:v>48</c:v>
                </c:pt>
                <c:pt idx="51">
                  <c:v>49.5</c:v>
                </c:pt>
                <c:pt idx="53">
                  <c:v>52.25</c:v>
                </c:pt>
                <c:pt idx="55">
                  <c:v>52.5</c:v>
                </c:pt>
                <c:pt idx="57">
                  <c:v>52</c:v>
                </c:pt>
                <c:pt idx="59">
                  <c:v>48</c:v>
                </c:pt>
                <c:pt idx="61">
                  <c:v>44.75</c:v>
                </c:pt>
              </c:numCache>
            </c:numRef>
          </c:val>
          <c:smooth val="0"/>
          <c:extLst>
            <c:ext xmlns:c16="http://schemas.microsoft.com/office/drawing/2014/chart" uri="{C3380CC4-5D6E-409C-BE32-E72D297353CC}">
              <c16:uniqueId val="{00000007-CDA9-4D56-8D33-7F410EF6DC2F}"/>
            </c:ext>
          </c:extLst>
        </c:ser>
        <c:dLbls>
          <c:showLegendKey val="0"/>
          <c:showVal val="0"/>
          <c:showCatName val="0"/>
          <c:showSerName val="0"/>
          <c:showPercent val="0"/>
          <c:showBubbleSize val="0"/>
        </c:dLbls>
        <c:marker val="1"/>
        <c:smooth val="0"/>
        <c:axId val="438223072"/>
        <c:axId val="438228168"/>
      </c:lineChart>
      <c:catAx>
        <c:axId val="43822307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5400000" vert="horz"/>
          <a:lstStyle/>
          <a:p>
            <a:pPr>
              <a:defRPr sz="1000" b="0" i="0" u="none" strike="noStrike" baseline="0">
                <a:solidFill>
                  <a:schemeClr val="tx1"/>
                </a:solidFill>
                <a:latin typeface="Arial"/>
                <a:ea typeface="Arial"/>
                <a:cs typeface="Arial"/>
              </a:defRPr>
            </a:pPr>
            <a:endParaRPr lang="en-US"/>
          </a:p>
        </c:txPr>
        <c:crossAx val="438228168"/>
        <c:crosses val="autoZero"/>
        <c:auto val="1"/>
        <c:lblAlgn val="ctr"/>
        <c:lblOffset val="100"/>
        <c:tickLblSkip val="2"/>
        <c:tickMarkSkip val="1"/>
        <c:noMultiLvlLbl val="0"/>
      </c:catAx>
      <c:valAx>
        <c:axId val="438228168"/>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Arial"/>
                <a:ea typeface="Arial"/>
                <a:cs typeface="Arial"/>
              </a:defRPr>
            </a:pPr>
            <a:endParaRPr lang="en-US"/>
          </a:p>
        </c:txPr>
        <c:crossAx val="438223072"/>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Sheet'!$C$78:$C$139</c:f>
              <c:numCache>
                <c:formatCode>General</c:formatCode>
                <c:ptCount val="62"/>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pt idx="31">
                  <c:v>85</c:v>
                </c:pt>
                <c:pt idx="32">
                  <c:v>86</c:v>
                </c:pt>
                <c:pt idx="33">
                  <c:v>90</c:v>
                </c:pt>
                <c:pt idx="34">
                  <c:v>88</c:v>
                </c:pt>
                <c:pt idx="35">
                  <c:v>92</c:v>
                </c:pt>
                <c:pt idx="36">
                  <c:v>87</c:v>
                </c:pt>
                <c:pt idx="37">
                  <c:v>92</c:v>
                </c:pt>
                <c:pt idx="38">
                  <c:v>86</c:v>
                </c:pt>
                <c:pt idx="39">
                  <c:v>84</c:v>
                </c:pt>
                <c:pt idx="40">
                  <c:v>83</c:v>
                </c:pt>
                <c:pt idx="41">
                  <c:v>80</c:v>
                </c:pt>
                <c:pt idx="42">
                  <c:v>83</c:v>
                </c:pt>
                <c:pt idx="43">
                  <c:v>78</c:v>
                </c:pt>
                <c:pt idx="44">
                  <c:v>80</c:v>
                </c:pt>
                <c:pt idx="45">
                  <c:v>82</c:v>
                </c:pt>
                <c:pt idx="46">
                  <c:v>86</c:v>
                </c:pt>
                <c:pt idx="47">
                  <c:v>90</c:v>
                </c:pt>
                <c:pt idx="48">
                  <c:v>92</c:v>
                </c:pt>
                <c:pt idx="49">
                  <c:v>88</c:v>
                </c:pt>
                <c:pt idx="50">
                  <c:v>85</c:v>
                </c:pt>
                <c:pt idx="51">
                  <c:v>94</c:v>
                </c:pt>
                <c:pt idx="52">
                  <c:v>92</c:v>
                </c:pt>
                <c:pt idx="53">
                  <c:v>87</c:v>
                </c:pt>
                <c:pt idx="54">
                  <c:v>86</c:v>
                </c:pt>
                <c:pt idx="55">
                  <c:v>84</c:v>
                </c:pt>
                <c:pt idx="56">
                  <c:v>84</c:v>
                </c:pt>
                <c:pt idx="57">
                  <c:v>82</c:v>
                </c:pt>
                <c:pt idx="58">
                  <c:v>80</c:v>
                </c:pt>
                <c:pt idx="59">
                  <c:v>78</c:v>
                </c:pt>
                <c:pt idx="60">
                  <c:v>78</c:v>
                </c:pt>
                <c:pt idx="61">
                  <c:v>80</c:v>
                </c:pt>
              </c:numCache>
            </c:numRef>
          </c:val>
          <c:extLst>
            <c:ext xmlns:c16="http://schemas.microsoft.com/office/drawing/2014/chart" uri="{C3380CC4-5D6E-409C-BE32-E72D297353CC}">
              <c16:uniqueId val="{00000000-C769-483B-BE1B-D504F4E36659}"/>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C769-483B-BE1B-D504F4E36659}"/>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C769-483B-BE1B-D504F4E36659}"/>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C769-483B-BE1B-D504F4E36659}"/>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C769-483B-BE1B-D504F4E36659}"/>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C769-483B-BE1B-D504F4E36659}"/>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C769-483B-BE1B-D504F4E36659}"/>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C769-483B-BE1B-D504F4E36659}"/>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C769-483B-BE1B-D504F4E36659}"/>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C769-483B-BE1B-D504F4E36659}"/>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C769-483B-BE1B-D504F4E36659}"/>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C769-483B-BE1B-D504F4E36659}"/>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C769-483B-BE1B-D504F4E36659}"/>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C769-483B-BE1B-D504F4E36659}"/>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C769-483B-BE1B-D504F4E36659}"/>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C769-483B-BE1B-D504F4E36659}"/>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C769-483B-BE1B-D504F4E36659}"/>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C769-483B-BE1B-D504F4E36659}"/>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C769-483B-BE1B-D504F4E36659}"/>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C769-483B-BE1B-D504F4E36659}"/>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C769-483B-BE1B-D504F4E36659}"/>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C769-483B-BE1B-D504F4E36659}"/>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C769-483B-BE1B-D504F4E36659}"/>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C769-483B-BE1B-D504F4E36659}"/>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C769-483B-BE1B-D504F4E36659}"/>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C769-483B-BE1B-D504F4E36659}"/>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C769-483B-BE1B-D504F4E36659}"/>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C769-483B-BE1B-D504F4E36659}"/>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C769-483B-BE1B-D504F4E36659}"/>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C769-483B-BE1B-D504F4E36659}"/>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C769-483B-BE1B-D504F4E36659}"/>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C769-483B-BE1B-D504F4E36659}"/>
              </c:ext>
            </c:extLst>
          </c:dPt>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Sheet'!$G$78:$G$139</c:f>
              <c:numCache>
                <c:formatCode>General</c:formatCode>
                <c:ptCount val="62"/>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pt idx="31">
                  <c:v>48</c:v>
                </c:pt>
                <c:pt idx="32">
                  <c:v>48</c:v>
                </c:pt>
                <c:pt idx="33">
                  <c:v>52</c:v>
                </c:pt>
                <c:pt idx="34">
                  <c:v>55</c:v>
                </c:pt>
                <c:pt idx="35">
                  <c:v>54</c:v>
                </c:pt>
                <c:pt idx="36">
                  <c:v>44</c:v>
                </c:pt>
                <c:pt idx="37">
                  <c:v>46</c:v>
                </c:pt>
                <c:pt idx="38">
                  <c:v>41</c:v>
                </c:pt>
                <c:pt idx="39">
                  <c:v>41</c:v>
                </c:pt>
                <c:pt idx="40">
                  <c:v>41</c:v>
                </c:pt>
                <c:pt idx="41">
                  <c:v>40</c:v>
                </c:pt>
                <c:pt idx="42">
                  <c:v>55</c:v>
                </c:pt>
                <c:pt idx="43">
                  <c:v>50</c:v>
                </c:pt>
                <c:pt idx="44">
                  <c:v>38</c:v>
                </c:pt>
                <c:pt idx="45">
                  <c:v>42</c:v>
                </c:pt>
                <c:pt idx="46">
                  <c:v>47</c:v>
                </c:pt>
                <c:pt idx="47">
                  <c:v>50</c:v>
                </c:pt>
                <c:pt idx="48">
                  <c:v>53</c:v>
                </c:pt>
                <c:pt idx="49">
                  <c:v>50</c:v>
                </c:pt>
                <c:pt idx="50">
                  <c:v>47</c:v>
                </c:pt>
                <c:pt idx="51">
                  <c:v>56</c:v>
                </c:pt>
                <c:pt idx="52">
                  <c:v>56</c:v>
                </c:pt>
                <c:pt idx="53">
                  <c:v>53</c:v>
                </c:pt>
                <c:pt idx="54">
                  <c:v>52</c:v>
                </c:pt>
                <c:pt idx="55">
                  <c:v>51</c:v>
                </c:pt>
                <c:pt idx="56">
                  <c:v>50</c:v>
                </c:pt>
                <c:pt idx="57">
                  <c:v>48</c:v>
                </c:pt>
                <c:pt idx="58">
                  <c:v>40</c:v>
                </c:pt>
                <c:pt idx="59">
                  <c:v>40</c:v>
                </c:pt>
                <c:pt idx="60">
                  <c:v>40</c:v>
                </c:pt>
                <c:pt idx="61">
                  <c:v>40</c:v>
                </c:pt>
              </c:numCache>
            </c:numRef>
          </c:val>
          <c:extLst>
            <c:ext xmlns:c16="http://schemas.microsoft.com/office/drawing/2014/chart" uri="{C3380CC4-5D6E-409C-BE32-E72D297353CC}">
              <c16:uniqueId val="{0000003F-C769-483B-BE1B-D504F4E36659}"/>
            </c:ext>
          </c:extLst>
        </c:ser>
        <c:dLbls>
          <c:showLegendKey val="0"/>
          <c:showVal val="0"/>
          <c:showCatName val="0"/>
          <c:showSerName val="0"/>
          <c:showPercent val="0"/>
          <c:showBubbleSize val="0"/>
        </c:dLbls>
        <c:gapWidth val="150"/>
        <c:overlap val="100"/>
        <c:axId val="438227384"/>
        <c:axId val="438223856"/>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Sheet'!$H$78:$H$139</c:f>
              <c:numCache>
                <c:formatCode>General</c:formatCode>
                <c:ptCount val="62"/>
                <c:pt idx="0">
                  <c:v>70</c:v>
                </c:pt>
                <c:pt idx="2">
                  <c:v>78</c:v>
                </c:pt>
                <c:pt idx="4">
                  <c:v>74</c:v>
                </c:pt>
                <c:pt idx="6">
                  <c:v>73</c:v>
                </c:pt>
                <c:pt idx="8">
                  <c:v>72</c:v>
                </c:pt>
                <c:pt idx="10">
                  <c:v>80</c:v>
                </c:pt>
                <c:pt idx="12">
                  <c:v>75</c:v>
                </c:pt>
                <c:pt idx="14">
                  <c:v>70</c:v>
                </c:pt>
                <c:pt idx="16">
                  <c:v>78</c:v>
                </c:pt>
                <c:pt idx="18">
                  <c:v>74</c:v>
                </c:pt>
                <c:pt idx="20">
                  <c:v>72</c:v>
                </c:pt>
                <c:pt idx="22">
                  <c:v>72</c:v>
                </c:pt>
                <c:pt idx="24">
                  <c:v>70</c:v>
                </c:pt>
                <c:pt idx="26">
                  <c:v>70</c:v>
                </c:pt>
                <c:pt idx="28">
                  <c:v>70</c:v>
                </c:pt>
                <c:pt idx="30">
                  <c:v>78</c:v>
                </c:pt>
                <c:pt idx="32">
                  <c:v>72</c:v>
                </c:pt>
                <c:pt idx="34">
                  <c:v>80</c:v>
                </c:pt>
                <c:pt idx="36">
                  <c:v>76</c:v>
                </c:pt>
                <c:pt idx="38">
                  <c:v>70</c:v>
                </c:pt>
                <c:pt idx="40">
                  <c:v>78</c:v>
                </c:pt>
                <c:pt idx="42">
                  <c:v>74</c:v>
                </c:pt>
                <c:pt idx="44">
                  <c:v>73</c:v>
                </c:pt>
                <c:pt idx="46">
                  <c:v>72</c:v>
                </c:pt>
                <c:pt idx="48">
                  <c:v>80</c:v>
                </c:pt>
                <c:pt idx="50">
                  <c:v>77</c:v>
                </c:pt>
                <c:pt idx="52">
                  <c:v>70</c:v>
                </c:pt>
                <c:pt idx="54">
                  <c:v>78</c:v>
                </c:pt>
                <c:pt idx="56">
                  <c:v>74</c:v>
                </c:pt>
                <c:pt idx="58">
                  <c:v>73</c:v>
                </c:pt>
                <c:pt idx="60">
                  <c:v>72</c:v>
                </c:pt>
              </c:numCache>
            </c:numRef>
          </c:yVal>
          <c:smooth val="0"/>
          <c:extLst>
            <c:ext xmlns:c16="http://schemas.microsoft.com/office/drawing/2014/chart" uri="{C3380CC4-5D6E-409C-BE32-E72D297353CC}">
              <c16:uniqueId val="{00000040-C769-483B-BE1B-D504F4E36659}"/>
            </c:ext>
          </c:extLst>
        </c:ser>
        <c:ser>
          <c:idx val="4"/>
          <c:order val="3"/>
          <c:tx>
            <c:v>Pulse b</c:v>
          </c:tx>
          <c:spPr>
            <a:ln w="28575">
              <a:noFill/>
            </a:ln>
          </c:spPr>
          <c:marker>
            <c:symbol val="circle"/>
            <c:size val="6"/>
            <c:spPr>
              <a:solidFill>
                <a:srgbClr val="FFFF00"/>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Sheet'!$I$78:$I$139</c:f>
              <c:numCache>
                <c:formatCode>General</c:formatCode>
                <c:ptCount val="62"/>
                <c:pt idx="1">
                  <c:v>72</c:v>
                </c:pt>
                <c:pt idx="3">
                  <c:v>80</c:v>
                </c:pt>
                <c:pt idx="5">
                  <c:v>78</c:v>
                </c:pt>
                <c:pt idx="7">
                  <c:v>75</c:v>
                </c:pt>
                <c:pt idx="9">
                  <c:v>78</c:v>
                </c:pt>
                <c:pt idx="11">
                  <c:v>86</c:v>
                </c:pt>
                <c:pt idx="13">
                  <c:v>78</c:v>
                </c:pt>
                <c:pt idx="15">
                  <c:v>72</c:v>
                </c:pt>
                <c:pt idx="17">
                  <c:v>80</c:v>
                </c:pt>
                <c:pt idx="19">
                  <c:v>80</c:v>
                </c:pt>
                <c:pt idx="21">
                  <c:v>70</c:v>
                </c:pt>
                <c:pt idx="23">
                  <c:v>78</c:v>
                </c:pt>
                <c:pt idx="25">
                  <c:v>74</c:v>
                </c:pt>
                <c:pt idx="27">
                  <c:v>78</c:v>
                </c:pt>
                <c:pt idx="29">
                  <c:v>72</c:v>
                </c:pt>
                <c:pt idx="31">
                  <c:v>82</c:v>
                </c:pt>
                <c:pt idx="33">
                  <c:v>78</c:v>
                </c:pt>
                <c:pt idx="35">
                  <c:v>74</c:v>
                </c:pt>
                <c:pt idx="37">
                  <c:v>78</c:v>
                </c:pt>
                <c:pt idx="39">
                  <c:v>72</c:v>
                </c:pt>
                <c:pt idx="41">
                  <c:v>80</c:v>
                </c:pt>
                <c:pt idx="43">
                  <c:v>80</c:v>
                </c:pt>
                <c:pt idx="45">
                  <c:v>70</c:v>
                </c:pt>
                <c:pt idx="47">
                  <c:v>78</c:v>
                </c:pt>
                <c:pt idx="49">
                  <c:v>76</c:v>
                </c:pt>
                <c:pt idx="51">
                  <c:v>78</c:v>
                </c:pt>
                <c:pt idx="53">
                  <c:v>72</c:v>
                </c:pt>
                <c:pt idx="55">
                  <c:v>80</c:v>
                </c:pt>
                <c:pt idx="57">
                  <c:v>78</c:v>
                </c:pt>
                <c:pt idx="59">
                  <c:v>70</c:v>
                </c:pt>
                <c:pt idx="61">
                  <c:v>78</c:v>
                </c:pt>
              </c:numCache>
            </c:numRef>
          </c:yVal>
          <c:smooth val="0"/>
          <c:extLst>
            <c:ext xmlns:c16="http://schemas.microsoft.com/office/drawing/2014/chart" uri="{C3380CC4-5D6E-409C-BE32-E72D297353CC}">
              <c16:uniqueId val="{00000041-C769-483B-BE1B-D504F4E36659}"/>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Sheet'!$V$78:$V$139</c:f>
              <c:numCache>
                <c:formatCode>General</c:formatCode>
                <c:ptCount val="62"/>
                <c:pt idx="0">
                  <c:v>40</c:v>
                </c:pt>
                <c:pt idx="2">
                  <c:v>32</c:v>
                </c:pt>
                <c:pt idx="4">
                  <c:v>37</c:v>
                </c:pt>
                <c:pt idx="6">
                  <c:v>50</c:v>
                </c:pt>
                <c:pt idx="8">
                  <c:v>52</c:v>
                </c:pt>
                <c:pt idx="10">
                  <c:v>50</c:v>
                </c:pt>
                <c:pt idx="12">
                  <c:v>42</c:v>
                </c:pt>
                <c:pt idx="14">
                  <c:v>50</c:v>
                </c:pt>
                <c:pt idx="16">
                  <c:v>50</c:v>
                </c:pt>
                <c:pt idx="18">
                  <c:v>56</c:v>
                </c:pt>
                <c:pt idx="20">
                  <c:v>53</c:v>
                </c:pt>
                <c:pt idx="22">
                  <c:v>51</c:v>
                </c:pt>
                <c:pt idx="24">
                  <c:v>48</c:v>
                </c:pt>
                <c:pt idx="26">
                  <c:v>40</c:v>
                </c:pt>
                <c:pt idx="28">
                  <c:v>40</c:v>
                </c:pt>
                <c:pt idx="30">
                  <c:v>41</c:v>
                </c:pt>
                <c:pt idx="32">
                  <c:v>48</c:v>
                </c:pt>
                <c:pt idx="34">
                  <c:v>55</c:v>
                </c:pt>
                <c:pt idx="36">
                  <c:v>44</c:v>
                </c:pt>
                <c:pt idx="38">
                  <c:v>41</c:v>
                </c:pt>
                <c:pt idx="40">
                  <c:v>41</c:v>
                </c:pt>
                <c:pt idx="42">
                  <c:v>55</c:v>
                </c:pt>
                <c:pt idx="44">
                  <c:v>38</c:v>
                </c:pt>
                <c:pt idx="46">
                  <c:v>47</c:v>
                </c:pt>
                <c:pt idx="48">
                  <c:v>53</c:v>
                </c:pt>
                <c:pt idx="50">
                  <c:v>47</c:v>
                </c:pt>
                <c:pt idx="52">
                  <c:v>56</c:v>
                </c:pt>
                <c:pt idx="54">
                  <c:v>52</c:v>
                </c:pt>
                <c:pt idx="56">
                  <c:v>50</c:v>
                </c:pt>
                <c:pt idx="58">
                  <c:v>40</c:v>
                </c:pt>
                <c:pt idx="60">
                  <c:v>40</c:v>
                </c:pt>
              </c:numCache>
            </c:numRef>
          </c:yVal>
          <c:smooth val="0"/>
          <c:extLst>
            <c:ext xmlns:c16="http://schemas.microsoft.com/office/drawing/2014/chart" uri="{C3380CC4-5D6E-409C-BE32-E72D297353CC}">
              <c16:uniqueId val="{00000042-C769-483B-BE1B-D504F4E36659}"/>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Sheet'!$W$78:$W$139</c:f>
              <c:numCache>
                <c:formatCode>General</c:formatCode>
                <c:ptCount val="62"/>
                <c:pt idx="1">
                  <c:v>40</c:v>
                </c:pt>
                <c:pt idx="3">
                  <c:v>43</c:v>
                </c:pt>
                <c:pt idx="5">
                  <c:v>48</c:v>
                </c:pt>
                <c:pt idx="7">
                  <c:v>54</c:v>
                </c:pt>
                <c:pt idx="9">
                  <c:v>55</c:v>
                </c:pt>
                <c:pt idx="11">
                  <c:v>38</c:v>
                </c:pt>
                <c:pt idx="13">
                  <c:v>47</c:v>
                </c:pt>
                <c:pt idx="15">
                  <c:v>53</c:v>
                </c:pt>
                <c:pt idx="17">
                  <c:v>47</c:v>
                </c:pt>
                <c:pt idx="19">
                  <c:v>56</c:v>
                </c:pt>
                <c:pt idx="21">
                  <c:v>52</c:v>
                </c:pt>
                <c:pt idx="23">
                  <c:v>50</c:v>
                </c:pt>
                <c:pt idx="25">
                  <c:v>40</c:v>
                </c:pt>
                <c:pt idx="27">
                  <c:v>40</c:v>
                </c:pt>
                <c:pt idx="29">
                  <c:v>40</c:v>
                </c:pt>
                <c:pt idx="31">
                  <c:v>48</c:v>
                </c:pt>
                <c:pt idx="33">
                  <c:v>52</c:v>
                </c:pt>
                <c:pt idx="35">
                  <c:v>54</c:v>
                </c:pt>
                <c:pt idx="37">
                  <c:v>46</c:v>
                </c:pt>
                <c:pt idx="39">
                  <c:v>41</c:v>
                </c:pt>
                <c:pt idx="41">
                  <c:v>40</c:v>
                </c:pt>
                <c:pt idx="43">
                  <c:v>50</c:v>
                </c:pt>
                <c:pt idx="45">
                  <c:v>42</c:v>
                </c:pt>
                <c:pt idx="47">
                  <c:v>50</c:v>
                </c:pt>
                <c:pt idx="49">
                  <c:v>50</c:v>
                </c:pt>
                <c:pt idx="51">
                  <c:v>56</c:v>
                </c:pt>
                <c:pt idx="53">
                  <c:v>53</c:v>
                </c:pt>
                <c:pt idx="55">
                  <c:v>51</c:v>
                </c:pt>
                <c:pt idx="57">
                  <c:v>48</c:v>
                </c:pt>
                <c:pt idx="59">
                  <c:v>40</c:v>
                </c:pt>
                <c:pt idx="61">
                  <c:v>40</c:v>
                </c:pt>
              </c:numCache>
            </c:numRef>
          </c:yVal>
          <c:smooth val="0"/>
          <c:extLst>
            <c:ext xmlns:c16="http://schemas.microsoft.com/office/drawing/2014/chart" uri="{C3380CC4-5D6E-409C-BE32-E72D297353CC}">
              <c16:uniqueId val="{00000043-C769-483B-BE1B-D504F4E36659}"/>
            </c:ext>
          </c:extLst>
        </c:ser>
        <c:dLbls>
          <c:showLegendKey val="0"/>
          <c:showVal val="0"/>
          <c:showCatName val="0"/>
          <c:showSerName val="0"/>
          <c:showPercent val="0"/>
          <c:showBubbleSize val="0"/>
        </c:dLbls>
        <c:axId val="438227384"/>
        <c:axId val="438223856"/>
      </c:scatterChart>
      <c:catAx>
        <c:axId val="43822738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38223856"/>
        <c:crosses val="autoZero"/>
        <c:auto val="0"/>
        <c:lblAlgn val="ctr"/>
        <c:lblOffset val="100"/>
        <c:tickLblSkip val="1"/>
        <c:noMultiLvlLbl val="0"/>
      </c:catAx>
      <c:valAx>
        <c:axId val="43822385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38227384"/>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22"/>
          <c:h val="0.81363636363636349"/>
        </c:manualLayout>
      </c:layout>
      <c:barChart>
        <c:barDir val="col"/>
        <c:grouping val="stacked"/>
        <c:varyColors val="0"/>
        <c:ser>
          <c:idx val="0"/>
          <c:order val="0"/>
          <c:spPr>
            <a:noFill/>
            <a:ln>
              <a:noFill/>
            </a:ln>
          </c:spPr>
          <c:invertIfNegative val="0"/>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Sheet'!$C$78:$C$139</c:f>
              <c:numCache>
                <c:formatCode>General</c:formatCode>
                <c:ptCount val="62"/>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pt idx="31">
                  <c:v>85</c:v>
                </c:pt>
                <c:pt idx="32">
                  <c:v>86</c:v>
                </c:pt>
                <c:pt idx="33">
                  <c:v>90</c:v>
                </c:pt>
                <c:pt idx="34">
                  <c:v>88</c:v>
                </c:pt>
                <c:pt idx="35">
                  <c:v>92</c:v>
                </c:pt>
                <c:pt idx="36">
                  <c:v>87</c:v>
                </c:pt>
                <c:pt idx="37">
                  <c:v>92</c:v>
                </c:pt>
                <c:pt idx="38">
                  <c:v>86</c:v>
                </c:pt>
                <c:pt idx="39">
                  <c:v>84</c:v>
                </c:pt>
                <c:pt idx="40">
                  <c:v>83</c:v>
                </c:pt>
                <c:pt idx="41">
                  <c:v>80</c:v>
                </c:pt>
                <c:pt idx="42">
                  <c:v>83</c:v>
                </c:pt>
                <c:pt idx="43">
                  <c:v>78</c:v>
                </c:pt>
                <c:pt idx="44">
                  <c:v>80</c:v>
                </c:pt>
                <c:pt idx="45">
                  <c:v>82</c:v>
                </c:pt>
                <c:pt idx="46">
                  <c:v>86</c:v>
                </c:pt>
                <c:pt idx="47">
                  <c:v>90</c:v>
                </c:pt>
                <c:pt idx="48">
                  <c:v>92</c:v>
                </c:pt>
                <c:pt idx="49">
                  <c:v>88</c:v>
                </c:pt>
                <c:pt idx="50">
                  <c:v>85</c:v>
                </c:pt>
                <c:pt idx="51">
                  <c:v>94</c:v>
                </c:pt>
                <c:pt idx="52">
                  <c:v>92</c:v>
                </c:pt>
                <c:pt idx="53">
                  <c:v>87</c:v>
                </c:pt>
                <c:pt idx="54">
                  <c:v>86</c:v>
                </c:pt>
                <c:pt idx="55">
                  <c:v>84</c:v>
                </c:pt>
                <c:pt idx="56">
                  <c:v>84</c:v>
                </c:pt>
                <c:pt idx="57">
                  <c:v>82</c:v>
                </c:pt>
                <c:pt idx="58">
                  <c:v>80</c:v>
                </c:pt>
                <c:pt idx="59">
                  <c:v>78</c:v>
                </c:pt>
                <c:pt idx="60">
                  <c:v>78</c:v>
                </c:pt>
                <c:pt idx="61">
                  <c:v>80</c:v>
                </c:pt>
              </c:numCache>
            </c:numRef>
          </c:val>
          <c:extLst>
            <c:ext xmlns:c16="http://schemas.microsoft.com/office/drawing/2014/chart" uri="{C3380CC4-5D6E-409C-BE32-E72D297353CC}">
              <c16:uniqueId val="{00000000-C86A-4F75-BEAA-4CBC1E09E93E}"/>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C86A-4F75-BEAA-4CBC1E09E93E}"/>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C86A-4F75-BEAA-4CBC1E09E93E}"/>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C86A-4F75-BEAA-4CBC1E09E93E}"/>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C86A-4F75-BEAA-4CBC1E09E93E}"/>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C86A-4F75-BEAA-4CBC1E09E93E}"/>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C86A-4F75-BEAA-4CBC1E09E93E}"/>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C86A-4F75-BEAA-4CBC1E09E93E}"/>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C86A-4F75-BEAA-4CBC1E09E93E}"/>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C86A-4F75-BEAA-4CBC1E09E93E}"/>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C86A-4F75-BEAA-4CBC1E09E93E}"/>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C86A-4F75-BEAA-4CBC1E09E93E}"/>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C86A-4F75-BEAA-4CBC1E09E93E}"/>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C86A-4F75-BEAA-4CBC1E09E93E}"/>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C86A-4F75-BEAA-4CBC1E09E93E}"/>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C86A-4F75-BEAA-4CBC1E09E93E}"/>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C86A-4F75-BEAA-4CBC1E09E93E}"/>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C86A-4F75-BEAA-4CBC1E09E93E}"/>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C86A-4F75-BEAA-4CBC1E09E93E}"/>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C86A-4F75-BEAA-4CBC1E09E93E}"/>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C86A-4F75-BEAA-4CBC1E09E93E}"/>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C86A-4F75-BEAA-4CBC1E09E93E}"/>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C86A-4F75-BEAA-4CBC1E09E93E}"/>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C86A-4F75-BEAA-4CBC1E09E93E}"/>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C86A-4F75-BEAA-4CBC1E09E93E}"/>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C86A-4F75-BEAA-4CBC1E09E93E}"/>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C86A-4F75-BEAA-4CBC1E09E93E}"/>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C86A-4F75-BEAA-4CBC1E09E93E}"/>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C86A-4F75-BEAA-4CBC1E09E93E}"/>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C86A-4F75-BEAA-4CBC1E09E93E}"/>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C86A-4F75-BEAA-4CBC1E09E93E}"/>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C86A-4F75-BEAA-4CBC1E09E93E}"/>
              </c:ext>
            </c:extLst>
          </c:dPt>
          <c:cat>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Sheet'!$G$78:$G$139</c:f>
              <c:numCache>
                <c:formatCode>General</c:formatCode>
                <c:ptCount val="62"/>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pt idx="31">
                  <c:v>48</c:v>
                </c:pt>
                <c:pt idx="32">
                  <c:v>48</c:v>
                </c:pt>
                <c:pt idx="33">
                  <c:v>52</c:v>
                </c:pt>
                <c:pt idx="34">
                  <c:v>55</c:v>
                </c:pt>
                <c:pt idx="35">
                  <c:v>54</c:v>
                </c:pt>
                <c:pt idx="36">
                  <c:v>44</c:v>
                </c:pt>
                <c:pt idx="37">
                  <c:v>46</c:v>
                </c:pt>
                <c:pt idx="38">
                  <c:v>41</c:v>
                </c:pt>
                <c:pt idx="39">
                  <c:v>41</c:v>
                </c:pt>
                <c:pt idx="40">
                  <c:v>41</c:v>
                </c:pt>
                <c:pt idx="41">
                  <c:v>40</c:v>
                </c:pt>
                <c:pt idx="42">
                  <c:v>55</c:v>
                </c:pt>
                <c:pt idx="43">
                  <c:v>50</c:v>
                </c:pt>
                <c:pt idx="44">
                  <c:v>38</c:v>
                </c:pt>
                <c:pt idx="45">
                  <c:v>42</c:v>
                </c:pt>
                <c:pt idx="46">
                  <c:v>47</c:v>
                </c:pt>
                <c:pt idx="47">
                  <c:v>50</c:v>
                </c:pt>
                <c:pt idx="48">
                  <c:v>53</c:v>
                </c:pt>
                <c:pt idx="49">
                  <c:v>50</c:v>
                </c:pt>
                <c:pt idx="50">
                  <c:v>47</c:v>
                </c:pt>
                <c:pt idx="51">
                  <c:v>56</c:v>
                </c:pt>
                <c:pt idx="52">
                  <c:v>56</c:v>
                </c:pt>
                <c:pt idx="53">
                  <c:v>53</c:v>
                </c:pt>
                <c:pt idx="54">
                  <c:v>52</c:v>
                </c:pt>
                <c:pt idx="55">
                  <c:v>51</c:v>
                </c:pt>
                <c:pt idx="56">
                  <c:v>50</c:v>
                </c:pt>
                <c:pt idx="57">
                  <c:v>48</c:v>
                </c:pt>
                <c:pt idx="58">
                  <c:v>40</c:v>
                </c:pt>
                <c:pt idx="59">
                  <c:v>40</c:v>
                </c:pt>
                <c:pt idx="60">
                  <c:v>40</c:v>
                </c:pt>
                <c:pt idx="61">
                  <c:v>40</c:v>
                </c:pt>
              </c:numCache>
            </c:numRef>
          </c:val>
          <c:extLst>
            <c:ext xmlns:c16="http://schemas.microsoft.com/office/drawing/2014/chart" uri="{C3380CC4-5D6E-409C-BE32-E72D297353CC}">
              <c16:uniqueId val="{0000003F-C86A-4F75-BEAA-4CBC1E09E93E}"/>
            </c:ext>
          </c:extLst>
        </c:ser>
        <c:dLbls>
          <c:showLegendKey val="0"/>
          <c:showVal val="0"/>
          <c:showCatName val="0"/>
          <c:showSerName val="0"/>
          <c:showPercent val="0"/>
          <c:showBubbleSize val="0"/>
        </c:dLbls>
        <c:gapWidth val="150"/>
        <c:overlap val="100"/>
        <c:axId val="438224248"/>
        <c:axId val="438224640"/>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Sheet'!$H$78:$H$139</c:f>
              <c:numCache>
                <c:formatCode>General</c:formatCode>
                <c:ptCount val="62"/>
                <c:pt idx="0">
                  <c:v>70</c:v>
                </c:pt>
                <c:pt idx="2">
                  <c:v>78</c:v>
                </c:pt>
                <c:pt idx="4">
                  <c:v>74</c:v>
                </c:pt>
                <c:pt idx="6">
                  <c:v>73</c:v>
                </c:pt>
                <c:pt idx="8">
                  <c:v>72</c:v>
                </c:pt>
                <c:pt idx="10">
                  <c:v>80</c:v>
                </c:pt>
                <c:pt idx="12">
                  <c:v>75</c:v>
                </c:pt>
                <c:pt idx="14">
                  <c:v>70</c:v>
                </c:pt>
                <c:pt idx="16">
                  <c:v>78</c:v>
                </c:pt>
                <c:pt idx="18">
                  <c:v>74</c:v>
                </c:pt>
                <c:pt idx="20">
                  <c:v>72</c:v>
                </c:pt>
                <c:pt idx="22">
                  <c:v>72</c:v>
                </c:pt>
                <c:pt idx="24">
                  <c:v>70</c:v>
                </c:pt>
                <c:pt idx="26">
                  <c:v>70</c:v>
                </c:pt>
                <c:pt idx="28">
                  <c:v>70</c:v>
                </c:pt>
                <c:pt idx="30">
                  <c:v>78</c:v>
                </c:pt>
                <c:pt idx="32">
                  <c:v>72</c:v>
                </c:pt>
                <c:pt idx="34">
                  <c:v>80</c:v>
                </c:pt>
                <c:pt idx="36">
                  <c:v>76</c:v>
                </c:pt>
                <c:pt idx="38">
                  <c:v>70</c:v>
                </c:pt>
                <c:pt idx="40">
                  <c:v>78</c:v>
                </c:pt>
                <c:pt idx="42">
                  <c:v>74</c:v>
                </c:pt>
                <c:pt idx="44">
                  <c:v>73</c:v>
                </c:pt>
                <c:pt idx="46">
                  <c:v>72</c:v>
                </c:pt>
                <c:pt idx="48">
                  <c:v>80</c:v>
                </c:pt>
                <c:pt idx="50">
                  <c:v>77</c:v>
                </c:pt>
                <c:pt idx="52">
                  <c:v>70</c:v>
                </c:pt>
                <c:pt idx="54">
                  <c:v>78</c:v>
                </c:pt>
                <c:pt idx="56">
                  <c:v>74</c:v>
                </c:pt>
                <c:pt idx="58">
                  <c:v>73</c:v>
                </c:pt>
                <c:pt idx="60">
                  <c:v>72</c:v>
                </c:pt>
              </c:numCache>
            </c:numRef>
          </c:yVal>
          <c:smooth val="0"/>
          <c:extLst>
            <c:ext xmlns:c16="http://schemas.microsoft.com/office/drawing/2014/chart" uri="{C3380CC4-5D6E-409C-BE32-E72D297353CC}">
              <c16:uniqueId val="{00000040-C86A-4F75-BEAA-4CBC1E09E93E}"/>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Sheet'!$I$78:$I$139</c:f>
              <c:numCache>
                <c:formatCode>General</c:formatCode>
                <c:ptCount val="62"/>
                <c:pt idx="1">
                  <c:v>72</c:v>
                </c:pt>
                <c:pt idx="3">
                  <c:v>80</c:v>
                </c:pt>
                <c:pt idx="5">
                  <c:v>78</c:v>
                </c:pt>
                <c:pt idx="7">
                  <c:v>75</c:v>
                </c:pt>
                <c:pt idx="9">
                  <c:v>78</c:v>
                </c:pt>
                <c:pt idx="11">
                  <c:v>86</c:v>
                </c:pt>
                <c:pt idx="13">
                  <c:v>78</c:v>
                </c:pt>
                <c:pt idx="15">
                  <c:v>72</c:v>
                </c:pt>
                <c:pt idx="17">
                  <c:v>80</c:v>
                </c:pt>
                <c:pt idx="19">
                  <c:v>80</c:v>
                </c:pt>
                <c:pt idx="21">
                  <c:v>70</c:v>
                </c:pt>
                <c:pt idx="23">
                  <c:v>78</c:v>
                </c:pt>
                <c:pt idx="25">
                  <c:v>74</c:v>
                </c:pt>
                <c:pt idx="27">
                  <c:v>78</c:v>
                </c:pt>
                <c:pt idx="29">
                  <c:v>72</c:v>
                </c:pt>
                <c:pt idx="31">
                  <c:v>82</c:v>
                </c:pt>
                <c:pt idx="33">
                  <c:v>78</c:v>
                </c:pt>
                <c:pt idx="35">
                  <c:v>74</c:v>
                </c:pt>
                <c:pt idx="37">
                  <c:v>78</c:v>
                </c:pt>
                <c:pt idx="39">
                  <c:v>72</c:v>
                </c:pt>
                <c:pt idx="41">
                  <c:v>80</c:v>
                </c:pt>
                <c:pt idx="43">
                  <c:v>80</c:v>
                </c:pt>
                <c:pt idx="45">
                  <c:v>70</c:v>
                </c:pt>
                <c:pt idx="47">
                  <c:v>78</c:v>
                </c:pt>
                <c:pt idx="49">
                  <c:v>76</c:v>
                </c:pt>
                <c:pt idx="51">
                  <c:v>78</c:v>
                </c:pt>
                <c:pt idx="53">
                  <c:v>72</c:v>
                </c:pt>
                <c:pt idx="55">
                  <c:v>80</c:v>
                </c:pt>
                <c:pt idx="57">
                  <c:v>78</c:v>
                </c:pt>
                <c:pt idx="59">
                  <c:v>70</c:v>
                </c:pt>
                <c:pt idx="61">
                  <c:v>78</c:v>
                </c:pt>
              </c:numCache>
            </c:numRef>
          </c:yVal>
          <c:smooth val="0"/>
          <c:extLst>
            <c:ext xmlns:c16="http://schemas.microsoft.com/office/drawing/2014/chart" uri="{C3380CC4-5D6E-409C-BE32-E72D297353CC}">
              <c16:uniqueId val="{00000041-C86A-4F75-BEAA-4CBC1E09E93E}"/>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Sheet'!$V$78:$V$139</c:f>
              <c:numCache>
                <c:formatCode>General</c:formatCode>
                <c:ptCount val="62"/>
                <c:pt idx="0">
                  <c:v>40</c:v>
                </c:pt>
                <c:pt idx="2">
                  <c:v>32</c:v>
                </c:pt>
                <c:pt idx="4">
                  <c:v>37</c:v>
                </c:pt>
                <c:pt idx="6">
                  <c:v>50</c:v>
                </c:pt>
                <c:pt idx="8">
                  <c:v>52</c:v>
                </c:pt>
                <c:pt idx="10">
                  <c:v>50</c:v>
                </c:pt>
                <c:pt idx="12">
                  <c:v>42</c:v>
                </c:pt>
                <c:pt idx="14">
                  <c:v>50</c:v>
                </c:pt>
                <c:pt idx="16">
                  <c:v>50</c:v>
                </c:pt>
                <c:pt idx="18">
                  <c:v>56</c:v>
                </c:pt>
                <c:pt idx="20">
                  <c:v>53</c:v>
                </c:pt>
                <c:pt idx="22">
                  <c:v>51</c:v>
                </c:pt>
                <c:pt idx="24">
                  <c:v>48</c:v>
                </c:pt>
                <c:pt idx="26">
                  <c:v>40</c:v>
                </c:pt>
                <c:pt idx="28">
                  <c:v>40</c:v>
                </c:pt>
                <c:pt idx="30">
                  <c:v>41</c:v>
                </c:pt>
                <c:pt idx="32">
                  <c:v>48</c:v>
                </c:pt>
                <c:pt idx="34">
                  <c:v>55</c:v>
                </c:pt>
                <c:pt idx="36">
                  <c:v>44</c:v>
                </c:pt>
                <c:pt idx="38">
                  <c:v>41</c:v>
                </c:pt>
                <c:pt idx="40">
                  <c:v>41</c:v>
                </c:pt>
                <c:pt idx="42">
                  <c:v>55</c:v>
                </c:pt>
                <c:pt idx="44">
                  <c:v>38</c:v>
                </c:pt>
                <c:pt idx="46">
                  <c:v>47</c:v>
                </c:pt>
                <c:pt idx="48">
                  <c:v>53</c:v>
                </c:pt>
                <c:pt idx="50">
                  <c:v>47</c:v>
                </c:pt>
                <c:pt idx="52">
                  <c:v>56</c:v>
                </c:pt>
                <c:pt idx="54">
                  <c:v>52</c:v>
                </c:pt>
                <c:pt idx="56">
                  <c:v>50</c:v>
                </c:pt>
                <c:pt idx="58">
                  <c:v>40</c:v>
                </c:pt>
                <c:pt idx="60">
                  <c:v>40</c:v>
                </c:pt>
              </c:numCache>
            </c:numRef>
          </c:yVal>
          <c:smooth val="0"/>
          <c:extLst>
            <c:ext xmlns:c16="http://schemas.microsoft.com/office/drawing/2014/chart" uri="{C3380CC4-5D6E-409C-BE32-E72D297353CC}">
              <c16:uniqueId val="{00000042-C86A-4F75-BEAA-4CBC1E09E93E}"/>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Sheet'!$A$78:$A$139</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Sheet'!$W$78:$W$139</c:f>
              <c:numCache>
                <c:formatCode>General</c:formatCode>
                <c:ptCount val="62"/>
                <c:pt idx="1">
                  <c:v>40</c:v>
                </c:pt>
                <c:pt idx="3">
                  <c:v>43</c:v>
                </c:pt>
                <c:pt idx="5">
                  <c:v>48</c:v>
                </c:pt>
                <c:pt idx="7">
                  <c:v>54</c:v>
                </c:pt>
                <c:pt idx="9">
                  <c:v>55</c:v>
                </c:pt>
                <c:pt idx="11">
                  <c:v>38</c:v>
                </c:pt>
                <c:pt idx="13">
                  <c:v>47</c:v>
                </c:pt>
                <c:pt idx="15">
                  <c:v>53</c:v>
                </c:pt>
                <c:pt idx="17">
                  <c:v>47</c:v>
                </c:pt>
                <c:pt idx="19">
                  <c:v>56</c:v>
                </c:pt>
                <c:pt idx="21">
                  <c:v>52</c:v>
                </c:pt>
                <c:pt idx="23">
                  <c:v>50</c:v>
                </c:pt>
                <c:pt idx="25">
                  <c:v>40</c:v>
                </c:pt>
                <c:pt idx="27">
                  <c:v>40</c:v>
                </c:pt>
                <c:pt idx="29">
                  <c:v>40</c:v>
                </c:pt>
                <c:pt idx="31">
                  <c:v>48</c:v>
                </c:pt>
                <c:pt idx="33">
                  <c:v>52</c:v>
                </c:pt>
                <c:pt idx="35">
                  <c:v>54</c:v>
                </c:pt>
                <c:pt idx="37">
                  <c:v>46</c:v>
                </c:pt>
                <c:pt idx="39">
                  <c:v>41</c:v>
                </c:pt>
                <c:pt idx="41">
                  <c:v>40</c:v>
                </c:pt>
                <c:pt idx="43">
                  <c:v>50</c:v>
                </c:pt>
                <c:pt idx="45">
                  <c:v>42</c:v>
                </c:pt>
                <c:pt idx="47">
                  <c:v>50</c:v>
                </c:pt>
                <c:pt idx="49">
                  <c:v>50</c:v>
                </c:pt>
                <c:pt idx="51">
                  <c:v>56</c:v>
                </c:pt>
                <c:pt idx="53">
                  <c:v>53</c:v>
                </c:pt>
                <c:pt idx="55">
                  <c:v>51</c:v>
                </c:pt>
                <c:pt idx="57">
                  <c:v>48</c:v>
                </c:pt>
                <c:pt idx="59">
                  <c:v>40</c:v>
                </c:pt>
                <c:pt idx="61">
                  <c:v>40</c:v>
                </c:pt>
              </c:numCache>
            </c:numRef>
          </c:yVal>
          <c:smooth val="0"/>
          <c:extLst>
            <c:ext xmlns:c16="http://schemas.microsoft.com/office/drawing/2014/chart" uri="{C3380CC4-5D6E-409C-BE32-E72D297353CC}">
              <c16:uniqueId val="{00000043-C86A-4F75-BEAA-4CBC1E09E93E}"/>
            </c:ext>
          </c:extLst>
        </c:ser>
        <c:dLbls>
          <c:showLegendKey val="0"/>
          <c:showVal val="0"/>
          <c:showCatName val="0"/>
          <c:showSerName val="0"/>
          <c:showPercent val="0"/>
          <c:showBubbleSize val="0"/>
        </c:dLbls>
        <c:axId val="438224248"/>
        <c:axId val="438224640"/>
      </c:scatterChart>
      <c:catAx>
        <c:axId val="43822424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438224640"/>
        <c:crosses val="autoZero"/>
        <c:auto val="0"/>
        <c:lblAlgn val="ctr"/>
        <c:lblOffset val="100"/>
        <c:tickLblSkip val="1"/>
        <c:noMultiLvlLbl val="0"/>
      </c:catAx>
      <c:valAx>
        <c:axId val="438224640"/>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38224248"/>
        <c:crosses val="autoZero"/>
        <c:crossBetween val="between"/>
        <c:majorUnit val="10"/>
      </c:valAx>
      <c:spPr>
        <a:noFill/>
        <a:ln>
          <a:solidFill>
            <a:schemeClr val="tx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tabSelected="1"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4"/>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9526</xdr:colOff>
      <xdr:row>53</xdr:row>
      <xdr:rowOff>9525</xdr:rowOff>
    </xdr:from>
    <xdr:to>
      <xdr:col>12</xdr:col>
      <xdr:colOff>438151</xdr:colOff>
      <xdr:row>56</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6" y="12915900"/>
          <a:ext cx="81343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OPTIONAL :  If you wish, you may continue the</a:t>
          </a:r>
          <a:r>
            <a:rPr lang="en-US" sz="1100" baseline="0">
              <a:solidFill>
                <a:schemeClr val="dk1"/>
              </a:solidFill>
              <a:latin typeface="+mn-lt"/>
              <a:ea typeface="+mn-ea"/>
              <a:cs typeface="+mn-cs"/>
            </a:rPr>
            <a:t> 4-day running averages from the preceding month at the beginning of the current month </a:t>
          </a:r>
          <a:r>
            <a:rPr lang="en-US" sz="1100">
              <a:solidFill>
                <a:schemeClr val="dk1"/>
              </a:solidFill>
              <a:latin typeface="+mn-lt"/>
              <a:ea typeface="+mn-ea"/>
              <a:cs typeface="+mn-cs"/>
            </a:rPr>
            <a:t>by recording the LAST SIX READINGS from the PRECEDING month below.</a:t>
          </a:r>
          <a:r>
            <a:rPr lang="en-US" sz="1100" baseline="0">
              <a:solidFill>
                <a:schemeClr val="dk1"/>
              </a:solidFill>
              <a:latin typeface="+mn-lt"/>
              <a:ea typeface="+mn-ea"/>
              <a:cs typeface="+mn-cs"/>
            </a:rPr>
            <a:t>  The continuing 4-day running averages will be included at the beginning of this month automatically.</a:t>
          </a:r>
          <a:endParaRPr lang="en-US" sz="1100">
            <a:solidFill>
              <a:schemeClr val="dk1"/>
            </a:solidFill>
            <a:latin typeface="+mn-lt"/>
            <a:ea typeface="+mn-ea"/>
            <a:cs typeface="+mn-cs"/>
          </a:endParaRPr>
        </a:p>
        <a:p>
          <a:endParaRPr lang="en-US" sz="1100"/>
        </a:p>
      </xdr:txBody>
    </xdr:sp>
    <xdr:clientData/>
  </xdr:twoCellAnchor>
  <xdr:twoCellAnchor>
    <xdr:from>
      <xdr:col>0</xdr:col>
      <xdr:colOff>352425</xdr:colOff>
      <xdr:row>69</xdr:row>
      <xdr:rowOff>28575</xdr:rowOff>
    </xdr:from>
    <xdr:to>
      <xdr:col>14</xdr:col>
      <xdr:colOff>571500</xdr:colOff>
      <xdr:row>73</xdr:row>
      <xdr:rowOff>0</xdr:rowOff>
    </xdr:to>
    <xdr:sp macro="" textlink="">
      <xdr:nvSpPr>
        <xdr:cNvPr id="3" name="TextBox 2">
          <a:extLst>
            <a:ext uri="{FF2B5EF4-FFF2-40B4-BE49-F238E27FC236}">
              <a16:creationId xmlns:a16="http://schemas.microsoft.com/office/drawing/2014/main" id="{5BAD376D-D782-4682-A5F3-BB1A0D2C8B1B}"/>
            </a:ext>
          </a:extLst>
        </xdr:cNvPr>
        <xdr:cNvSpPr txBox="1"/>
      </xdr:nvSpPr>
      <xdr:spPr>
        <a:xfrm>
          <a:off x="352425" y="14382750"/>
          <a:ext cx="94202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dr:relSizeAnchor xmlns:cdr="http://schemas.openxmlformats.org/drawingml/2006/chartDrawing">
    <cdr:from>
      <cdr:x>0.04945</cdr:x>
      <cdr:y>0.30758</cdr:y>
    </cdr:from>
    <cdr:to>
      <cdr:x>0.06844</cdr:x>
      <cdr:y>0.33085</cdr:y>
    </cdr:to>
    <cdr:sp macro="" textlink="">
      <cdr:nvSpPr>
        <cdr:cNvPr id="32" name="Plus 31"/>
        <cdr:cNvSpPr>
          <a:spLocks xmlns:a="http://schemas.openxmlformats.org/drawingml/2006/main" noChangeAspect="1"/>
        </cdr:cNvSpPr>
      </cdr:nvSpPr>
      <cdr:spPr>
        <a:xfrm xmlns:a="http://schemas.openxmlformats.org/drawingml/2006/main">
          <a:off x="428625" y="193357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0.07912</cdr:x>
      <cdr:y>0.31061</cdr:y>
    </cdr:from>
    <cdr:to>
      <cdr:x>0.09811</cdr:x>
      <cdr:y>0.33388</cdr:y>
    </cdr:to>
    <cdr:sp macro="" textlink="">
      <cdr:nvSpPr>
        <cdr:cNvPr id="33" name="Plus 32"/>
        <cdr:cNvSpPr>
          <a:spLocks xmlns:a="http://schemas.openxmlformats.org/drawingml/2006/main" noChangeAspect="1"/>
        </cdr:cNvSpPr>
      </cdr:nvSpPr>
      <cdr:spPr>
        <a:xfrm xmlns:a="http://schemas.openxmlformats.org/drawingml/2006/main">
          <a:off x="685800" y="195262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0.10989</cdr:x>
      <cdr:y>0.31364</cdr:y>
    </cdr:from>
    <cdr:to>
      <cdr:x>0.12888</cdr:x>
      <cdr:y>0.33691</cdr:y>
    </cdr:to>
    <cdr:sp macro="" textlink="">
      <cdr:nvSpPr>
        <cdr:cNvPr id="34" name="Plus 33"/>
        <cdr:cNvSpPr>
          <a:spLocks xmlns:a="http://schemas.openxmlformats.org/drawingml/2006/main" noChangeAspect="1"/>
        </cdr:cNvSpPr>
      </cdr:nvSpPr>
      <cdr:spPr>
        <a:xfrm xmlns:a="http://schemas.openxmlformats.org/drawingml/2006/main">
          <a:off x="952500" y="197167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0.13956</cdr:x>
      <cdr:y>0.31364</cdr:y>
    </cdr:from>
    <cdr:to>
      <cdr:x>0.15855</cdr:x>
      <cdr:y>0.33691</cdr:y>
    </cdr:to>
    <cdr:sp macro="" textlink="">
      <cdr:nvSpPr>
        <cdr:cNvPr id="35" name="Plus 34"/>
        <cdr:cNvSpPr>
          <a:spLocks xmlns:a="http://schemas.openxmlformats.org/drawingml/2006/main" noChangeAspect="1"/>
        </cdr:cNvSpPr>
      </cdr:nvSpPr>
      <cdr:spPr>
        <a:xfrm xmlns:a="http://schemas.openxmlformats.org/drawingml/2006/main">
          <a:off x="1209675" y="197167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0.16923</cdr:x>
      <cdr:y>0.31667</cdr:y>
    </cdr:from>
    <cdr:to>
      <cdr:x>0.18822</cdr:x>
      <cdr:y>0.33994</cdr:y>
    </cdr:to>
    <cdr:sp macro="" textlink="">
      <cdr:nvSpPr>
        <cdr:cNvPr id="36" name="Plus 35"/>
        <cdr:cNvSpPr>
          <a:spLocks xmlns:a="http://schemas.openxmlformats.org/drawingml/2006/main" noChangeAspect="1"/>
        </cdr:cNvSpPr>
      </cdr:nvSpPr>
      <cdr:spPr>
        <a:xfrm xmlns:a="http://schemas.openxmlformats.org/drawingml/2006/main">
          <a:off x="1466850" y="199072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0.15495</cdr:x>
      <cdr:y>0.19242</cdr:y>
    </cdr:from>
    <cdr:to>
      <cdr:x>0.17014</cdr:x>
      <cdr:y>0.20842</cdr:y>
    </cdr:to>
    <cdr:sp macro="" textlink="">
      <cdr:nvSpPr>
        <cdr:cNvPr id="37" name="Heart 36"/>
        <cdr:cNvSpPr>
          <a:spLocks xmlns:a="http://schemas.openxmlformats.org/drawingml/2006/main" noChangeAspect="1"/>
        </cdr:cNvSpPr>
      </cdr:nvSpPr>
      <cdr:spPr>
        <a:xfrm xmlns:a="http://schemas.openxmlformats.org/drawingml/2006/main">
          <a:off x="1343025" y="1209675"/>
          <a:ext cx="131663" cy="100584"/>
        </a:xfrm>
        <a:prstGeom xmlns:a="http://schemas.openxmlformats.org/drawingml/2006/main" prst="heart">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0.52637</cdr:x>
      <cdr:y>0.23939</cdr:y>
    </cdr:from>
    <cdr:to>
      <cdr:x>0.54747</cdr:x>
      <cdr:y>0.26849</cdr:y>
    </cdr:to>
    <cdr:sp macro="" textlink="">
      <cdr:nvSpPr>
        <cdr:cNvPr id="38" name="Multiply 37"/>
        <cdr:cNvSpPr>
          <a:spLocks xmlns:a="http://schemas.openxmlformats.org/drawingml/2006/main" noChangeAspect="1"/>
        </cdr:cNvSpPr>
      </cdr:nvSpPr>
      <cdr:spPr>
        <a:xfrm xmlns:a="http://schemas.openxmlformats.org/drawingml/2006/main">
          <a:off x="4562475" y="150495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0.84066</cdr:x>
      <cdr:y>0.20152</cdr:y>
    </cdr:from>
    <cdr:to>
      <cdr:x>0.85819</cdr:x>
      <cdr:y>0.21897</cdr:y>
    </cdr:to>
    <cdr:sp macro="" textlink="">
      <cdr:nvSpPr>
        <cdr:cNvPr id="39" name="Flowchart: Magnetic Disk 38"/>
        <cdr:cNvSpPr>
          <a:spLocks xmlns:a="http://schemas.openxmlformats.org/drawingml/2006/main" noChangeAspect="1"/>
        </cdr:cNvSpPr>
      </cdr:nvSpPr>
      <cdr:spPr>
        <a:xfrm xmlns:a="http://schemas.openxmlformats.org/drawingml/2006/main">
          <a:off x="7286625" y="1266825"/>
          <a:ext cx="151945" cy="109699"/>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dr:relSizeAnchor xmlns:cdr="http://schemas.openxmlformats.org/drawingml/2006/chartDrawing">
    <cdr:from>
      <cdr:x>0.04835</cdr:x>
      <cdr:y>0.30606</cdr:y>
    </cdr:from>
    <cdr:to>
      <cdr:x>0.06734</cdr:x>
      <cdr:y>0.32933</cdr:y>
    </cdr:to>
    <cdr:sp macro="" textlink="">
      <cdr:nvSpPr>
        <cdr:cNvPr id="32" name="Plus 31"/>
        <cdr:cNvSpPr>
          <a:spLocks xmlns:a="http://schemas.openxmlformats.org/drawingml/2006/main" noChangeAspect="1"/>
        </cdr:cNvSpPr>
      </cdr:nvSpPr>
      <cdr:spPr>
        <a:xfrm xmlns:a="http://schemas.openxmlformats.org/drawingml/2006/main">
          <a:off x="419100" y="1924050"/>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0.08022</cdr:x>
      <cdr:y>0.31061</cdr:y>
    </cdr:from>
    <cdr:to>
      <cdr:x>0.09921</cdr:x>
      <cdr:y>0.33388</cdr:y>
    </cdr:to>
    <cdr:sp macro="" textlink="">
      <cdr:nvSpPr>
        <cdr:cNvPr id="34" name="Plus 33"/>
        <cdr:cNvSpPr>
          <a:spLocks xmlns:a="http://schemas.openxmlformats.org/drawingml/2006/main" noChangeAspect="1"/>
        </cdr:cNvSpPr>
      </cdr:nvSpPr>
      <cdr:spPr>
        <a:xfrm xmlns:a="http://schemas.openxmlformats.org/drawingml/2006/main">
          <a:off x="695325" y="195262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0.10879</cdr:x>
      <cdr:y>0.30758</cdr:y>
    </cdr:from>
    <cdr:to>
      <cdr:x>0.12778</cdr:x>
      <cdr:y>0.33085</cdr:y>
    </cdr:to>
    <cdr:sp macro="" textlink="">
      <cdr:nvSpPr>
        <cdr:cNvPr id="35" name="Plus 34"/>
        <cdr:cNvSpPr>
          <a:spLocks xmlns:a="http://schemas.openxmlformats.org/drawingml/2006/main" noChangeAspect="1"/>
        </cdr:cNvSpPr>
      </cdr:nvSpPr>
      <cdr:spPr>
        <a:xfrm xmlns:a="http://schemas.openxmlformats.org/drawingml/2006/main">
          <a:off x="942975" y="193357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0.13846</cdr:x>
      <cdr:y>0.30758</cdr:y>
    </cdr:from>
    <cdr:to>
      <cdr:x>0.15745</cdr:x>
      <cdr:y>0.33085</cdr:y>
    </cdr:to>
    <cdr:sp macro="" textlink="">
      <cdr:nvSpPr>
        <cdr:cNvPr id="36" name="Plus 35"/>
        <cdr:cNvSpPr>
          <a:spLocks xmlns:a="http://schemas.openxmlformats.org/drawingml/2006/main" noChangeAspect="1"/>
        </cdr:cNvSpPr>
      </cdr:nvSpPr>
      <cdr:spPr>
        <a:xfrm xmlns:a="http://schemas.openxmlformats.org/drawingml/2006/main">
          <a:off x="1200150" y="1933575"/>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0.16813</cdr:x>
      <cdr:y>0.30909</cdr:y>
    </cdr:from>
    <cdr:to>
      <cdr:x>0.18712</cdr:x>
      <cdr:y>0.33236</cdr:y>
    </cdr:to>
    <cdr:sp macro="" textlink="">
      <cdr:nvSpPr>
        <cdr:cNvPr id="37" name="Plus 36"/>
        <cdr:cNvSpPr>
          <a:spLocks xmlns:a="http://schemas.openxmlformats.org/drawingml/2006/main" noChangeAspect="1"/>
        </cdr:cNvSpPr>
      </cdr:nvSpPr>
      <cdr:spPr>
        <a:xfrm xmlns:a="http://schemas.openxmlformats.org/drawingml/2006/main">
          <a:off x="1457325" y="1943100"/>
          <a:ext cx="164601" cy="146287"/>
        </a:xfrm>
        <a:prstGeom xmlns:a="http://schemas.openxmlformats.org/drawingml/2006/main" prst="mathPlus">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0.15385</cdr:x>
      <cdr:y>0.19242</cdr:y>
    </cdr:from>
    <cdr:to>
      <cdr:x>0.16904</cdr:x>
      <cdr:y>0.20842</cdr:y>
    </cdr:to>
    <cdr:sp macro="" textlink="">
      <cdr:nvSpPr>
        <cdr:cNvPr id="38" name="Heart 37"/>
        <cdr:cNvSpPr>
          <a:spLocks xmlns:a="http://schemas.openxmlformats.org/drawingml/2006/main" noChangeAspect="1"/>
        </cdr:cNvSpPr>
      </cdr:nvSpPr>
      <cdr:spPr>
        <a:xfrm xmlns:a="http://schemas.openxmlformats.org/drawingml/2006/main">
          <a:off x="1333500" y="1209675"/>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0.52637</cdr:x>
      <cdr:y>0.24242</cdr:y>
    </cdr:from>
    <cdr:to>
      <cdr:x>0.54747</cdr:x>
      <cdr:y>0.27152</cdr:y>
    </cdr:to>
    <cdr:sp macro="" textlink="">
      <cdr:nvSpPr>
        <cdr:cNvPr id="39" name="Multiply 38"/>
        <cdr:cNvSpPr>
          <a:spLocks xmlns:a="http://schemas.openxmlformats.org/drawingml/2006/main" noChangeAspect="1"/>
        </cdr:cNvSpPr>
      </cdr:nvSpPr>
      <cdr:spPr>
        <a:xfrm xmlns:a="http://schemas.openxmlformats.org/drawingml/2006/main">
          <a:off x="4562475" y="1524000"/>
          <a:ext cx="182890" cy="182937"/>
        </a:xfrm>
        <a:prstGeom xmlns:a="http://schemas.openxmlformats.org/drawingml/2006/main" prst="mathMultiply">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0.83956</cdr:x>
      <cdr:y>0.19545</cdr:y>
    </cdr:from>
    <cdr:to>
      <cdr:x>0.85709</cdr:x>
      <cdr:y>0.2129</cdr:y>
    </cdr:to>
    <cdr:sp macro="" textlink="">
      <cdr:nvSpPr>
        <cdr:cNvPr id="40" name="Flowchart: Magnetic Disk 39"/>
        <cdr:cNvSpPr>
          <a:spLocks xmlns:a="http://schemas.openxmlformats.org/drawingml/2006/main" noChangeAspect="1"/>
        </cdr:cNvSpPr>
      </cdr:nvSpPr>
      <cdr:spPr>
        <a:xfrm xmlns:a="http://schemas.openxmlformats.org/drawingml/2006/main">
          <a:off x="7277100" y="1228725"/>
          <a:ext cx="151945" cy="109699"/>
        </a:xfrm>
        <a:prstGeom xmlns:a="http://schemas.openxmlformats.org/drawingml/2006/main" prst="flowChartMagneticDisk">
          <a:avLst/>
        </a:prstGeom>
        <a:solidFill xmlns:a="http://schemas.openxmlformats.org/drawingml/2006/main">
          <a:sysClr val="window" lastClr="FFFFFF"/>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0.63736</cdr:x>
      <cdr:y>0.82879</cdr:y>
    </cdr:from>
    <cdr:to>
      <cdr:x>0.6458</cdr:x>
      <cdr:y>0.84042</cdr:y>
    </cdr:to>
    <cdr:sp macro="" textlink="">
      <cdr:nvSpPr>
        <cdr:cNvPr id="10" name="Rectangle 9"/>
        <cdr:cNvSpPr>
          <a:spLocks xmlns:a="http://schemas.openxmlformats.org/drawingml/2006/main"/>
        </cdr:cNvSpPr>
      </cdr:nvSpPr>
      <cdr:spPr>
        <a:xfrm xmlns:a="http://schemas.openxmlformats.org/drawingml/2006/main">
          <a:off x="5524489" y="5210190"/>
          <a:ext cx="73155" cy="7311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0.42087</cdr:x>
      <cdr:y>0.82575</cdr:y>
    </cdr:from>
    <cdr:to>
      <cdr:x>0.42966</cdr:x>
      <cdr:y>0.83789</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48033" y="5191108"/>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0.51209</cdr:x>
      <cdr:y>0.82879</cdr:y>
    </cdr:from>
    <cdr:to>
      <cdr:x>0.52053</cdr:x>
      <cdr:y>0.84042</cdr:y>
    </cdr:to>
    <cdr:sp macro="" textlink="">
      <cdr:nvSpPr>
        <cdr:cNvPr id="15" name="Rectangle 14"/>
        <cdr:cNvSpPr>
          <a:spLocks xmlns:a="http://schemas.openxmlformats.org/drawingml/2006/main"/>
        </cdr:cNvSpPr>
      </cdr:nvSpPr>
      <cdr:spPr>
        <a:xfrm xmlns:a="http://schemas.openxmlformats.org/drawingml/2006/main">
          <a:off x="4438650" y="5210175"/>
          <a:ext cx="73155" cy="7311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205"/>
  <sheetViews>
    <sheetView workbookViewId="0">
      <selection activeCell="F65" sqref="F65"/>
    </sheetView>
  </sheetViews>
  <sheetFormatPr defaultRowHeight="15" x14ac:dyDescent="0.25"/>
  <cols>
    <col min="1" max="1" width="7" style="2" customWidth="1"/>
    <col min="2" max="2" width="9" style="8" bestFit="1" customWidth="1"/>
    <col min="3" max="3" width="9" style="11" bestFit="1" customWidth="1"/>
    <col min="4" max="4" width="10" style="27" bestFit="1" customWidth="1"/>
    <col min="5" max="5" width="10.85546875" style="19" bestFit="1" customWidth="1"/>
    <col min="6" max="6" width="10.28515625" style="15" bestFit="1" customWidth="1"/>
    <col min="7" max="7" width="10.42578125" style="21" bestFit="1" customWidth="1"/>
    <col min="8" max="10" width="10" style="1" bestFit="1" customWidth="1"/>
    <col min="11" max="11" width="10.85546875" style="1" bestFit="1" customWidth="1"/>
    <col min="12" max="12" width="10.28515625" style="1" bestFit="1" customWidth="1"/>
    <col min="13" max="13" width="10.140625" style="1" bestFit="1" customWidth="1"/>
    <col min="14" max="14" width="10.140625" style="2" bestFit="1" customWidth="1"/>
    <col min="15" max="15" width="10" style="23" bestFit="1" customWidth="1"/>
    <col min="16" max="16" width="9" style="19" bestFit="1" customWidth="1"/>
    <col min="17" max="17" width="10.85546875" style="19" bestFit="1" customWidth="1"/>
    <col min="18" max="18" width="10.28515625" style="1" bestFit="1" customWidth="1"/>
    <col min="19" max="19" width="10" style="1" bestFit="1" customWidth="1"/>
    <col min="20" max="20" width="10" bestFit="1" customWidth="1"/>
    <col min="21" max="21" width="14.140625" bestFit="1" customWidth="1"/>
    <col min="22" max="22" width="10" bestFit="1" customWidth="1"/>
    <col min="24" max="24" width="15.5703125" bestFit="1" customWidth="1"/>
    <col min="25" max="25" width="15.7109375" bestFit="1" customWidth="1"/>
  </cols>
  <sheetData>
    <row r="1" spans="1:23" s="73" customFormat="1" ht="21" x14ac:dyDescent="0.35">
      <c r="A1" s="67" t="s">
        <v>105</v>
      </c>
      <c r="B1" s="68"/>
      <c r="C1" s="69"/>
      <c r="D1" s="70"/>
      <c r="E1" s="71"/>
      <c r="F1" s="72"/>
      <c r="G1" s="71"/>
      <c r="N1" s="67"/>
      <c r="O1" s="74"/>
      <c r="P1" s="71"/>
      <c r="Q1" s="71"/>
    </row>
    <row r="2" spans="1:23" ht="17.25" x14ac:dyDescent="0.3">
      <c r="A2" s="37" t="s">
        <v>122</v>
      </c>
      <c r="C2" s="10"/>
      <c r="D2" s="38"/>
      <c r="E2" s="38"/>
      <c r="F2" s="38"/>
      <c r="G2" s="38"/>
      <c r="H2" s="16"/>
      <c r="N2" s="8"/>
      <c r="O2" s="10"/>
      <c r="P2" s="38"/>
      <c r="Q2" s="38"/>
      <c r="R2" s="38"/>
      <c r="S2" s="38"/>
      <c r="T2" s="39"/>
      <c r="U2" s="39"/>
      <c r="V2" s="39"/>
      <c r="W2" s="39"/>
    </row>
    <row r="3" spans="1:23" ht="17.25" x14ac:dyDescent="0.3">
      <c r="A3" s="37" t="s">
        <v>104</v>
      </c>
      <c r="C3" s="10"/>
      <c r="D3" s="38"/>
      <c r="E3" s="38"/>
      <c r="F3" s="38"/>
      <c r="G3" s="38"/>
      <c r="H3" s="16"/>
      <c r="N3" s="8"/>
      <c r="O3" s="10"/>
      <c r="P3" s="38"/>
      <c r="Q3" s="38"/>
      <c r="R3" s="38"/>
      <c r="S3" s="38"/>
      <c r="T3" s="39"/>
      <c r="U3" s="39"/>
      <c r="V3" s="39"/>
      <c r="W3" s="39"/>
    </row>
    <row r="4" spans="1:23" x14ac:dyDescent="0.25">
      <c r="A4" s="41"/>
      <c r="B4" s="42"/>
      <c r="C4" s="43"/>
      <c r="D4" s="44"/>
      <c r="E4" s="45"/>
      <c r="F4" s="46"/>
      <c r="G4" s="47"/>
      <c r="H4" s="48"/>
      <c r="I4" s="48"/>
      <c r="J4" s="48"/>
      <c r="K4" s="48"/>
      <c r="L4" s="48"/>
      <c r="M4" s="48"/>
      <c r="N4" s="41"/>
      <c r="O4" s="49"/>
      <c r="P4" s="45"/>
      <c r="Q4" s="45"/>
      <c r="R4" s="48"/>
      <c r="S4" s="52"/>
    </row>
    <row r="5" spans="1:23" ht="18.75" x14ac:dyDescent="0.3">
      <c r="B5" s="6" t="s">
        <v>75</v>
      </c>
      <c r="C5" s="9" t="s">
        <v>75</v>
      </c>
      <c r="D5" s="24" t="s">
        <v>75</v>
      </c>
      <c r="E5" s="53" t="s">
        <v>75</v>
      </c>
      <c r="F5" s="55" t="s">
        <v>75</v>
      </c>
      <c r="G5" s="2"/>
      <c r="H5" s="6" t="s">
        <v>75</v>
      </c>
      <c r="I5" s="9" t="s">
        <v>75</v>
      </c>
      <c r="J5" s="24" t="s">
        <v>75</v>
      </c>
      <c r="K5" s="53" t="s">
        <v>75</v>
      </c>
      <c r="L5" s="55" t="s">
        <v>75</v>
      </c>
      <c r="M5" s="2"/>
      <c r="N5" s="6" t="s">
        <v>75</v>
      </c>
      <c r="O5" s="9" t="s">
        <v>75</v>
      </c>
      <c r="P5" s="24" t="s">
        <v>75</v>
      </c>
      <c r="Q5" s="53" t="s">
        <v>75</v>
      </c>
      <c r="R5" s="55" t="s">
        <v>75</v>
      </c>
      <c r="T5" s="1"/>
    </row>
    <row r="6" spans="1:23" ht="18.75" x14ac:dyDescent="0.3">
      <c r="B6" s="6" t="s">
        <v>76</v>
      </c>
      <c r="C6" s="9" t="s">
        <v>76</v>
      </c>
      <c r="D6" s="24" t="s">
        <v>76</v>
      </c>
      <c r="E6" s="53" t="s">
        <v>76</v>
      </c>
      <c r="F6" s="55" t="s">
        <v>76</v>
      </c>
      <c r="G6" s="2"/>
      <c r="H6" s="6" t="s">
        <v>76</v>
      </c>
      <c r="I6" s="9" t="s">
        <v>76</v>
      </c>
      <c r="J6" s="24" t="s">
        <v>76</v>
      </c>
      <c r="K6" s="53" t="s">
        <v>76</v>
      </c>
      <c r="L6" s="55" t="s">
        <v>76</v>
      </c>
      <c r="M6" s="2"/>
      <c r="N6" s="6" t="s">
        <v>76</v>
      </c>
      <c r="O6" s="9" t="s">
        <v>76</v>
      </c>
      <c r="P6" s="24" t="s">
        <v>76</v>
      </c>
      <c r="Q6" s="53" t="s">
        <v>76</v>
      </c>
      <c r="R6" s="55" t="s">
        <v>76</v>
      </c>
      <c r="T6" s="1"/>
    </row>
    <row r="7" spans="1:23" ht="18.75" x14ac:dyDescent="0.3">
      <c r="B7" s="6" t="s">
        <v>77</v>
      </c>
      <c r="C7" s="9" t="s">
        <v>77</v>
      </c>
      <c r="D7" s="24" t="s">
        <v>77</v>
      </c>
      <c r="E7" s="53" t="s">
        <v>77</v>
      </c>
      <c r="F7" s="55" t="s">
        <v>77</v>
      </c>
      <c r="G7" s="2"/>
      <c r="H7" s="6" t="s">
        <v>77</v>
      </c>
      <c r="I7" s="9" t="s">
        <v>77</v>
      </c>
      <c r="J7" s="24" t="s">
        <v>77</v>
      </c>
      <c r="K7" s="53" t="s">
        <v>77</v>
      </c>
      <c r="L7" s="55" t="s">
        <v>77</v>
      </c>
      <c r="M7" s="2"/>
      <c r="N7" s="6" t="s">
        <v>77</v>
      </c>
      <c r="O7" s="9" t="s">
        <v>77</v>
      </c>
      <c r="P7" s="24" t="s">
        <v>77</v>
      </c>
      <c r="Q7" s="53" t="s">
        <v>77</v>
      </c>
      <c r="R7" s="55" t="s">
        <v>77</v>
      </c>
      <c r="T7" s="1"/>
    </row>
    <row r="8" spans="1:23" x14ac:dyDescent="0.25">
      <c r="A8" s="2" t="s">
        <v>45</v>
      </c>
      <c r="B8" s="7" t="s">
        <v>0</v>
      </c>
      <c r="C8" s="10" t="s">
        <v>1</v>
      </c>
      <c r="D8" s="25" t="s">
        <v>66</v>
      </c>
      <c r="E8" s="54" t="s">
        <v>101</v>
      </c>
      <c r="F8" s="56" t="s">
        <v>102</v>
      </c>
      <c r="G8" s="2" t="s">
        <v>45</v>
      </c>
      <c r="H8" s="7" t="s">
        <v>0</v>
      </c>
      <c r="I8" s="10" t="s">
        <v>1</v>
      </c>
      <c r="J8" s="25" t="s">
        <v>66</v>
      </c>
      <c r="K8" s="54" t="s">
        <v>101</v>
      </c>
      <c r="L8" s="56" t="s">
        <v>102</v>
      </c>
      <c r="M8" s="2" t="s">
        <v>45</v>
      </c>
      <c r="N8" s="7" t="s">
        <v>0</v>
      </c>
      <c r="O8" s="10" t="s">
        <v>1</v>
      </c>
      <c r="P8" s="25" t="s">
        <v>66</v>
      </c>
      <c r="Q8" s="54" t="s">
        <v>101</v>
      </c>
      <c r="R8" s="56" t="s">
        <v>102</v>
      </c>
      <c r="T8" s="1"/>
    </row>
    <row r="9" spans="1:23" x14ac:dyDescent="0.25">
      <c r="A9" s="3" t="s">
        <v>3</v>
      </c>
      <c r="B9" s="8">
        <v>120</v>
      </c>
      <c r="C9" s="10">
        <v>80</v>
      </c>
      <c r="D9" s="25">
        <v>70</v>
      </c>
      <c r="E9" s="54">
        <v>98.5</v>
      </c>
      <c r="F9" s="56">
        <v>12</v>
      </c>
      <c r="G9" s="40" t="s">
        <v>23</v>
      </c>
      <c r="H9" s="8">
        <v>140</v>
      </c>
      <c r="I9" s="11">
        <v>87</v>
      </c>
      <c r="J9" s="26">
        <v>72</v>
      </c>
      <c r="K9" s="54">
        <v>98.6</v>
      </c>
      <c r="L9" s="56">
        <v>13</v>
      </c>
      <c r="M9" s="40" t="s">
        <v>43</v>
      </c>
      <c r="N9" s="8">
        <v>124</v>
      </c>
      <c r="O9" s="10">
        <v>83</v>
      </c>
      <c r="P9" s="25">
        <v>78</v>
      </c>
      <c r="Q9" s="54">
        <v>98.8</v>
      </c>
      <c r="R9" s="56">
        <v>14</v>
      </c>
      <c r="T9" s="1"/>
    </row>
    <row r="10" spans="1:23" x14ac:dyDescent="0.25">
      <c r="A10" s="3" t="s">
        <v>4</v>
      </c>
      <c r="B10" s="8">
        <v>125</v>
      </c>
      <c r="C10" s="10">
        <v>85</v>
      </c>
      <c r="D10" s="25">
        <v>72</v>
      </c>
      <c r="E10" s="54">
        <v>98.5</v>
      </c>
      <c r="F10" s="56">
        <v>13</v>
      </c>
      <c r="G10" s="40" t="s">
        <v>24</v>
      </c>
      <c r="H10" s="8">
        <v>138</v>
      </c>
      <c r="I10" s="11">
        <v>86</v>
      </c>
      <c r="J10" s="26">
        <v>70</v>
      </c>
      <c r="K10" s="54">
        <v>98.8</v>
      </c>
      <c r="L10" s="56">
        <v>14</v>
      </c>
      <c r="M10" s="40" t="s">
        <v>44</v>
      </c>
      <c r="N10" s="8">
        <v>120</v>
      </c>
      <c r="O10" s="10">
        <v>80</v>
      </c>
      <c r="P10" s="25">
        <v>80</v>
      </c>
      <c r="Q10" s="54">
        <v>98.6</v>
      </c>
      <c r="R10" s="56">
        <v>15</v>
      </c>
      <c r="T10" s="1"/>
    </row>
    <row r="11" spans="1:23" x14ac:dyDescent="0.25">
      <c r="A11" s="3" t="s">
        <v>5</v>
      </c>
      <c r="B11" s="8">
        <v>130</v>
      </c>
      <c r="C11" s="10">
        <v>98</v>
      </c>
      <c r="D11" s="25">
        <v>78</v>
      </c>
      <c r="E11" s="54">
        <v>98.5</v>
      </c>
      <c r="F11" s="56">
        <v>12</v>
      </c>
      <c r="G11" s="40" t="s">
        <v>25</v>
      </c>
      <c r="H11" s="8">
        <v>135</v>
      </c>
      <c r="I11" s="11">
        <v>84</v>
      </c>
      <c r="J11" s="26">
        <v>72</v>
      </c>
      <c r="K11" s="54">
        <v>98.7</v>
      </c>
      <c r="L11" s="56">
        <v>15</v>
      </c>
      <c r="M11" s="40" t="s">
        <v>46</v>
      </c>
      <c r="N11" s="8">
        <v>138</v>
      </c>
      <c r="O11" s="10">
        <v>83</v>
      </c>
      <c r="P11" s="25">
        <v>74</v>
      </c>
      <c r="Q11" s="54">
        <v>98.5</v>
      </c>
      <c r="R11" s="56">
        <v>12</v>
      </c>
      <c r="T11" s="1"/>
    </row>
    <row r="12" spans="1:23" x14ac:dyDescent="0.25">
      <c r="A12" s="3" t="s">
        <v>6</v>
      </c>
      <c r="B12" s="8">
        <v>135</v>
      </c>
      <c r="C12" s="10">
        <v>92</v>
      </c>
      <c r="D12" s="25">
        <v>80</v>
      </c>
      <c r="E12" s="54">
        <v>98.6</v>
      </c>
      <c r="F12" s="56">
        <v>14</v>
      </c>
      <c r="G12" s="40" t="s">
        <v>26</v>
      </c>
      <c r="H12" s="8">
        <v>134</v>
      </c>
      <c r="I12" s="11">
        <v>84</v>
      </c>
      <c r="J12" s="26">
        <v>78</v>
      </c>
      <c r="K12" s="54">
        <v>98.9</v>
      </c>
      <c r="L12" s="56">
        <v>14</v>
      </c>
      <c r="M12" s="40" t="s">
        <v>47</v>
      </c>
      <c r="N12" s="8">
        <v>128</v>
      </c>
      <c r="O12" s="10">
        <v>78</v>
      </c>
      <c r="P12" s="25">
        <v>80</v>
      </c>
      <c r="Q12" s="54">
        <v>98.7</v>
      </c>
      <c r="R12" s="56">
        <v>12</v>
      </c>
      <c r="T12" s="1"/>
    </row>
    <row r="13" spans="1:23" x14ac:dyDescent="0.25">
      <c r="A13" s="3" t="s">
        <v>7</v>
      </c>
      <c r="B13" s="8">
        <v>125</v>
      </c>
      <c r="C13" s="10">
        <v>88</v>
      </c>
      <c r="D13" s="25">
        <v>74</v>
      </c>
      <c r="E13" s="54">
        <v>98.7</v>
      </c>
      <c r="F13" s="56">
        <v>13</v>
      </c>
      <c r="G13" s="40" t="s">
        <v>27</v>
      </c>
      <c r="H13" s="8">
        <v>130</v>
      </c>
      <c r="I13" s="11">
        <v>82</v>
      </c>
      <c r="J13" s="26">
        <v>70</v>
      </c>
      <c r="K13" s="54">
        <v>98.7</v>
      </c>
      <c r="L13" s="56">
        <v>14</v>
      </c>
      <c r="M13" s="40" t="s">
        <v>48</v>
      </c>
      <c r="N13" s="8">
        <v>118</v>
      </c>
      <c r="O13" s="10">
        <v>80</v>
      </c>
      <c r="P13" s="25">
        <v>73</v>
      </c>
      <c r="Q13" s="54">
        <v>98.6</v>
      </c>
      <c r="R13" s="56">
        <v>13</v>
      </c>
      <c r="T13" s="1"/>
    </row>
    <row r="14" spans="1:23" x14ac:dyDescent="0.25">
      <c r="A14" s="3" t="s">
        <v>8</v>
      </c>
      <c r="B14" s="8">
        <v>130</v>
      </c>
      <c r="C14" s="10">
        <v>82</v>
      </c>
      <c r="D14" s="25">
        <v>78</v>
      </c>
      <c r="E14" s="54">
        <v>98.6</v>
      </c>
      <c r="F14" s="56">
        <v>15</v>
      </c>
      <c r="G14" s="40" t="s">
        <v>28</v>
      </c>
      <c r="H14" s="8">
        <v>120</v>
      </c>
      <c r="I14" s="11">
        <v>80</v>
      </c>
      <c r="J14" s="26">
        <v>74</v>
      </c>
      <c r="K14" s="54">
        <v>98.6</v>
      </c>
      <c r="L14" s="56">
        <v>13</v>
      </c>
      <c r="M14" s="40" t="s">
        <v>49</v>
      </c>
      <c r="N14" s="8">
        <v>124</v>
      </c>
      <c r="O14" s="10">
        <v>82</v>
      </c>
      <c r="P14" s="25">
        <v>70</v>
      </c>
      <c r="Q14" s="54">
        <v>98.6</v>
      </c>
      <c r="R14" s="56">
        <v>14</v>
      </c>
      <c r="T14" s="1"/>
    </row>
    <row r="15" spans="1:23" x14ac:dyDescent="0.25">
      <c r="A15" s="3" t="s">
        <v>9</v>
      </c>
      <c r="B15" s="8">
        <v>134</v>
      </c>
      <c r="C15" s="10">
        <v>84</v>
      </c>
      <c r="D15" s="25">
        <v>73</v>
      </c>
      <c r="E15" s="54">
        <v>98.8</v>
      </c>
      <c r="F15" s="56">
        <v>14</v>
      </c>
      <c r="G15" s="40" t="s">
        <v>29</v>
      </c>
      <c r="H15" s="8">
        <v>118</v>
      </c>
      <c r="I15" s="11">
        <v>78</v>
      </c>
      <c r="J15" s="26">
        <v>70</v>
      </c>
      <c r="K15" s="54">
        <v>98.5</v>
      </c>
      <c r="L15" s="56">
        <v>16</v>
      </c>
      <c r="M15" s="40" t="s">
        <v>50</v>
      </c>
      <c r="N15" s="8">
        <v>133</v>
      </c>
      <c r="O15" s="10">
        <v>86</v>
      </c>
      <c r="P15" s="25">
        <v>72</v>
      </c>
      <c r="Q15" s="54">
        <v>98.7</v>
      </c>
      <c r="R15" s="56">
        <v>14</v>
      </c>
      <c r="T15" s="1"/>
    </row>
    <row r="16" spans="1:23" x14ac:dyDescent="0.25">
      <c r="A16" s="3" t="s">
        <v>10</v>
      </c>
      <c r="B16" s="8">
        <v>144</v>
      </c>
      <c r="C16" s="10">
        <v>90</v>
      </c>
      <c r="D16" s="25">
        <v>75</v>
      </c>
      <c r="E16" s="54">
        <v>98.9</v>
      </c>
      <c r="F16" s="56">
        <v>13</v>
      </c>
      <c r="G16" s="40" t="s">
        <v>30</v>
      </c>
      <c r="H16" s="8">
        <v>118</v>
      </c>
      <c r="I16" s="11">
        <v>78</v>
      </c>
      <c r="J16" s="26">
        <v>78</v>
      </c>
      <c r="K16" s="54">
        <v>98.6</v>
      </c>
      <c r="L16" s="56">
        <v>13</v>
      </c>
      <c r="M16" s="40" t="s">
        <v>51</v>
      </c>
      <c r="N16" s="8">
        <v>140</v>
      </c>
      <c r="O16" s="10">
        <v>90</v>
      </c>
      <c r="P16" s="25">
        <v>78</v>
      </c>
      <c r="Q16" s="54">
        <v>98.7</v>
      </c>
      <c r="R16" s="56">
        <v>14</v>
      </c>
      <c r="T16" s="1"/>
    </row>
    <row r="17" spans="1:20" x14ac:dyDescent="0.25">
      <c r="A17" s="3" t="s">
        <v>11</v>
      </c>
      <c r="B17" s="8">
        <v>140</v>
      </c>
      <c r="C17" s="10">
        <v>88</v>
      </c>
      <c r="D17" s="25">
        <v>72</v>
      </c>
      <c r="E17" s="54">
        <v>98.8</v>
      </c>
      <c r="F17" s="56">
        <v>13</v>
      </c>
      <c r="G17" s="40" t="s">
        <v>31</v>
      </c>
      <c r="H17" s="8">
        <v>120</v>
      </c>
      <c r="I17" s="11">
        <v>80</v>
      </c>
      <c r="J17" s="26">
        <v>70</v>
      </c>
      <c r="K17" s="54">
        <v>98.7</v>
      </c>
      <c r="L17" s="56">
        <v>12</v>
      </c>
      <c r="M17" s="40" t="s">
        <v>52</v>
      </c>
      <c r="N17" s="8">
        <v>145</v>
      </c>
      <c r="O17" s="10">
        <v>92</v>
      </c>
      <c r="P17" s="25">
        <v>80</v>
      </c>
      <c r="Q17" s="54">
        <v>98.9</v>
      </c>
      <c r="R17" s="56">
        <v>15</v>
      </c>
      <c r="T17" s="1"/>
    </row>
    <row r="18" spans="1:20" x14ac:dyDescent="0.25">
      <c r="A18" s="3" t="s">
        <v>12</v>
      </c>
      <c r="B18" s="8">
        <v>138</v>
      </c>
      <c r="C18" s="10">
        <v>83</v>
      </c>
      <c r="D18" s="25">
        <v>78</v>
      </c>
      <c r="E18" s="54">
        <v>98.7</v>
      </c>
      <c r="F18" s="56">
        <v>12</v>
      </c>
      <c r="G18" s="40" t="s">
        <v>32</v>
      </c>
      <c r="H18" s="8">
        <v>122</v>
      </c>
      <c r="I18" s="11">
        <v>82</v>
      </c>
      <c r="J18" s="26">
        <v>72</v>
      </c>
      <c r="K18" s="54">
        <v>98.6</v>
      </c>
      <c r="L18" s="56">
        <v>12</v>
      </c>
      <c r="M18" s="40" t="s">
        <v>53</v>
      </c>
      <c r="N18" s="8">
        <v>138</v>
      </c>
      <c r="O18" s="10">
        <v>88</v>
      </c>
      <c r="P18" s="25">
        <v>76</v>
      </c>
      <c r="Q18" s="54">
        <v>98.9</v>
      </c>
      <c r="R18" s="56">
        <v>16</v>
      </c>
      <c r="T18" s="1"/>
    </row>
    <row r="19" spans="1:20" x14ac:dyDescent="0.25">
      <c r="A19" s="3" t="s">
        <v>13</v>
      </c>
      <c r="B19" s="8">
        <v>128</v>
      </c>
      <c r="C19" s="10">
        <v>78</v>
      </c>
      <c r="D19" s="25">
        <v>80</v>
      </c>
      <c r="E19" s="54">
        <v>98.6</v>
      </c>
      <c r="F19" s="56">
        <v>11</v>
      </c>
      <c r="G19" s="40" t="s">
        <v>33</v>
      </c>
      <c r="H19" s="8">
        <v>124</v>
      </c>
      <c r="I19" s="11">
        <v>83</v>
      </c>
      <c r="J19" s="26">
        <v>78</v>
      </c>
      <c r="K19" s="54">
        <v>98.6</v>
      </c>
      <c r="L19" s="56">
        <v>13</v>
      </c>
      <c r="M19" s="40" t="s">
        <v>54</v>
      </c>
      <c r="N19" s="8">
        <v>132</v>
      </c>
      <c r="O19" s="11">
        <v>85</v>
      </c>
      <c r="P19" s="26">
        <v>77</v>
      </c>
      <c r="Q19" s="54">
        <v>98.9</v>
      </c>
      <c r="R19" s="56">
        <v>15</v>
      </c>
      <c r="T19" s="1"/>
    </row>
    <row r="20" spans="1:20" x14ac:dyDescent="0.25">
      <c r="A20" s="3" t="s">
        <v>14</v>
      </c>
      <c r="B20" s="8">
        <v>118</v>
      </c>
      <c r="C20" s="10">
        <v>80</v>
      </c>
      <c r="D20" s="25">
        <v>86</v>
      </c>
      <c r="E20" s="54">
        <v>98.6</v>
      </c>
      <c r="F20" s="56">
        <v>11</v>
      </c>
      <c r="G20" s="40" t="s">
        <v>34</v>
      </c>
      <c r="H20" s="8">
        <v>133</v>
      </c>
      <c r="I20" s="11">
        <v>85</v>
      </c>
      <c r="J20" s="26">
        <v>82</v>
      </c>
      <c r="K20" s="54">
        <v>98.5</v>
      </c>
      <c r="L20" s="56">
        <v>15</v>
      </c>
      <c r="M20" s="40" t="s">
        <v>55</v>
      </c>
      <c r="N20" s="8">
        <v>150</v>
      </c>
      <c r="O20" s="11">
        <v>94</v>
      </c>
      <c r="P20" s="26">
        <v>78</v>
      </c>
      <c r="Q20" s="54">
        <v>99</v>
      </c>
      <c r="R20" s="56">
        <v>15</v>
      </c>
      <c r="T20" s="1"/>
    </row>
    <row r="21" spans="1:20" x14ac:dyDescent="0.25">
      <c r="A21" s="3" t="s">
        <v>15</v>
      </c>
      <c r="B21" s="8">
        <v>124</v>
      </c>
      <c r="C21" s="10">
        <v>82</v>
      </c>
      <c r="D21" s="25">
        <v>75</v>
      </c>
      <c r="E21" s="54">
        <v>98.5</v>
      </c>
      <c r="F21" s="56">
        <v>12</v>
      </c>
      <c r="G21" s="40" t="s">
        <v>35</v>
      </c>
      <c r="H21" s="8">
        <v>134</v>
      </c>
      <c r="I21" s="11">
        <v>86</v>
      </c>
      <c r="J21" s="26">
        <v>72</v>
      </c>
      <c r="K21" s="54">
        <v>98.4</v>
      </c>
      <c r="L21" s="56">
        <v>10</v>
      </c>
      <c r="M21" s="40" t="s">
        <v>56</v>
      </c>
      <c r="N21" s="8">
        <v>148</v>
      </c>
      <c r="O21" s="11">
        <v>92</v>
      </c>
      <c r="P21" s="26">
        <v>70</v>
      </c>
      <c r="Q21" s="54">
        <v>99.1</v>
      </c>
      <c r="R21" s="56">
        <v>14</v>
      </c>
      <c r="T21" s="1"/>
    </row>
    <row r="22" spans="1:20" x14ac:dyDescent="0.25">
      <c r="A22" s="3" t="s">
        <v>16</v>
      </c>
      <c r="B22" s="8">
        <v>133</v>
      </c>
      <c r="C22" s="10">
        <v>86</v>
      </c>
      <c r="D22" s="25">
        <v>78</v>
      </c>
      <c r="E22" s="54">
        <v>98.6</v>
      </c>
      <c r="F22" s="56">
        <v>14</v>
      </c>
      <c r="G22" s="40" t="s">
        <v>36</v>
      </c>
      <c r="H22" s="8">
        <v>142</v>
      </c>
      <c r="I22" s="11">
        <v>90</v>
      </c>
      <c r="J22" s="26">
        <v>78</v>
      </c>
      <c r="K22" s="54">
        <v>98.5</v>
      </c>
      <c r="L22" s="56">
        <v>11</v>
      </c>
      <c r="M22" s="40" t="s">
        <v>57</v>
      </c>
      <c r="N22" s="8">
        <v>140</v>
      </c>
      <c r="O22" s="11">
        <v>87</v>
      </c>
      <c r="P22" s="26">
        <v>72</v>
      </c>
      <c r="Q22" s="54">
        <v>99.2</v>
      </c>
      <c r="R22" s="56">
        <v>13</v>
      </c>
      <c r="T22" s="1"/>
    </row>
    <row r="23" spans="1:20" x14ac:dyDescent="0.25">
      <c r="A23" s="4" t="s">
        <v>17</v>
      </c>
      <c r="B23" s="8">
        <v>140</v>
      </c>
      <c r="C23" s="10">
        <v>90</v>
      </c>
      <c r="D23" s="25">
        <v>70</v>
      </c>
      <c r="E23" s="54">
        <v>98.8</v>
      </c>
      <c r="F23" s="56">
        <v>15</v>
      </c>
      <c r="G23" s="40" t="s">
        <v>37</v>
      </c>
      <c r="H23" s="8">
        <v>143</v>
      </c>
      <c r="I23" s="11">
        <v>88</v>
      </c>
      <c r="J23" s="26">
        <v>80</v>
      </c>
      <c r="K23" s="54">
        <v>98.8</v>
      </c>
      <c r="L23" s="56">
        <v>12</v>
      </c>
      <c r="M23" s="40" t="s">
        <v>58</v>
      </c>
      <c r="N23" s="8">
        <v>138</v>
      </c>
      <c r="O23" s="11">
        <v>86</v>
      </c>
      <c r="P23" s="26">
        <v>78</v>
      </c>
      <c r="Q23" s="54">
        <v>99.5</v>
      </c>
      <c r="R23" s="56">
        <v>12</v>
      </c>
      <c r="T23" s="1"/>
    </row>
    <row r="24" spans="1:20" x14ac:dyDescent="0.25">
      <c r="A24" s="4" t="s">
        <v>18</v>
      </c>
      <c r="B24" s="8">
        <v>145</v>
      </c>
      <c r="C24" s="10">
        <v>92</v>
      </c>
      <c r="D24" s="25">
        <v>72</v>
      </c>
      <c r="E24" s="54">
        <v>98.7</v>
      </c>
      <c r="F24" s="56">
        <v>16</v>
      </c>
      <c r="G24" s="40" t="s">
        <v>38</v>
      </c>
      <c r="H24" s="8">
        <v>146</v>
      </c>
      <c r="I24" s="11">
        <v>92</v>
      </c>
      <c r="J24" s="26">
        <v>74</v>
      </c>
      <c r="K24" s="54">
        <v>98.6</v>
      </c>
      <c r="L24" s="56">
        <v>13</v>
      </c>
      <c r="M24" s="40" t="s">
        <v>59</v>
      </c>
      <c r="N24" s="8">
        <v>135</v>
      </c>
      <c r="O24" s="11">
        <v>84</v>
      </c>
      <c r="P24" s="26">
        <v>80</v>
      </c>
      <c r="Q24" s="54">
        <v>99.5</v>
      </c>
      <c r="R24" s="56">
        <v>12</v>
      </c>
      <c r="T24" s="1"/>
    </row>
    <row r="25" spans="1:20" x14ac:dyDescent="0.25">
      <c r="A25" s="4" t="s">
        <v>19</v>
      </c>
      <c r="B25" s="8">
        <v>138</v>
      </c>
      <c r="C25" s="10">
        <v>88</v>
      </c>
      <c r="D25" s="25">
        <v>78</v>
      </c>
      <c r="E25" s="54">
        <v>98.9</v>
      </c>
      <c r="F25" s="56">
        <v>15</v>
      </c>
      <c r="G25" s="40" t="s">
        <v>39</v>
      </c>
      <c r="H25" s="8">
        <v>131</v>
      </c>
      <c r="I25" s="11">
        <v>87</v>
      </c>
      <c r="J25" s="26">
        <v>76</v>
      </c>
      <c r="K25" s="54">
        <v>98.7</v>
      </c>
      <c r="L25" s="56">
        <v>14</v>
      </c>
      <c r="M25" s="40" t="s">
        <v>60</v>
      </c>
      <c r="N25" s="8">
        <v>134</v>
      </c>
      <c r="O25" s="11">
        <v>84</v>
      </c>
      <c r="P25" s="26">
        <v>74</v>
      </c>
      <c r="Q25" s="54">
        <v>99.8</v>
      </c>
      <c r="R25" s="56">
        <v>12</v>
      </c>
      <c r="T25" s="1"/>
    </row>
    <row r="26" spans="1:20" x14ac:dyDescent="0.25">
      <c r="A26" s="4" t="s">
        <v>20</v>
      </c>
      <c r="B26" s="8">
        <v>132</v>
      </c>
      <c r="C26" s="10">
        <v>85</v>
      </c>
      <c r="D26" s="25">
        <v>80</v>
      </c>
      <c r="E26" s="54">
        <v>98.9</v>
      </c>
      <c r="F26" s="56">
        <v>14</v>
      </c>
      <c r="G26" s="40" t="s">
        <v>40</v>
      </c>
      <c r="H26" s="8">
        <v>138</v>
      </c>
      <c r="I26" s="11">
        <v>92</v>
      </c>
      <c r="J26" s="26">
        <v>78</v>
      </c>
      <c r="K26" s="54">
        <v>98.7</v>
      </c>
      <c r="L26" s="56">
        <v>15</v>
      </c>
      <c r="M26" s="40" t="s">
        <v>61</v>
      </c>
      <c r="N26" s="8">
        <v>130</v>
      </c>
      <c r="O26" s="11">
        <v>82</v>
      </c>
      <c r="P26" s="26">
        <v>78</v>
      </c>
      <c r="Q26" s="54">
        <v>99.9</v>
      </c>
      <c r="R26" s="56">
        <v>13</v>
      </c>
      <c r="T26" s="1"/>
    </row>
    <row r="27" spans="1:20" x14ac:dyDescent="0.25">
      <c r="A27" s="4" t="s">
        <v>21</v>
      </c>
      <c r="B27" s="8">
        <v>150</v>
      </c>
      <c r="C27" s="10">
        <v>94</v>
      </c>
      <c r="D27" s="25">
        <v>74</v>
      </c>
      <c r="E27" s="54">
        <v>98.8</v>
      </c>
      <c r="F27" s="56">
        <v>14</v>
      </c>
      <c r="G27" s="40" t="s">
        <v>41</v>
      </c>
      <c r="H27" s="8">
        <v>127</v>
      </c>
      <c r="I27" s="11">
        <v>86</v>
      </c>
      <c r="J27" s="26">
        <v>70</v>
      </c>
      <c r="K27" s="54">
        <v>98.6</v>
      </c>
      <c r="L27" s="56">
        <v>14</v>
      </c>
      <c r="M27" s="40" t="s">
        <v>62</v>
      </c>
      <c r="N27" s="8">
        <v>120</v>
      </c>
      <c r="O27" s="11">
        <v>80</v>
      </c>
      <c r="P27" s="26">
        <v>73</v>
      </c>
      <c r="Q27" s="54">
        <v>99.9</v>
      </c>
      <c r="R27" s="56">
        <v>14</v>
      </c>
      <c r="T27" s="1"/>
    </row>
    <row r="28" spans="1:20" x14ac:dyDescent="0.25">
      <c r="A28" s="4" t="s">
        <v>22</v>
      </c>
      <c r="B28" s="8">
        <v>148</v>
      </c>
      <c r="C28" s="10">
        <v>92</v>
      </c>
      <c r="D28" s="25">
        <v>80</v>
      </c>
      <c r="E28" s="54">
        <v>98.6</v>
      </c>
      <c r="F28" s="56">
        <v>13</v>
      </c>
      <c r="G28" s="40" t="s">
        <v>42</v>
      </c>
      <c r="H28" s="8">
        <v>125</v>
      </c>
      <c r="I28" s="11">
        <v>84</v>
      </c>
      <c r="J28" s="26">
        <v>72</v>
      </c>
      <c r="K28" s="54">
        <v>98.6</v>
      </c>
      <c r="L28" s="56">
        <v>14</v>
      </c>
      <c r="M28" s="40" t="s">
        <v>63</v>
      </c>
      <c r="N28" s="8">
        <v>118</v>
      </c>
      <c r="O28" s="11">
        <v>78</v>
      </c>
      <c r="P28" s="26">
        <v>70</v>
      </c>
      <c r="Q28" s="54">
        <v>98.8</v>
      </c>
      <c r="R28" s="56">
        <v>13</v>
      </c>
      <c r="T28" s="1"/>
    </row>
    <row r="29" spans="1:20" x14ac:dyDescent="0.25">
      <c r="A29" s="50"/>
      <c r="B29" s="42"/>
      <c r="C29" s="43"/>
      <c r="D29" s="51"/>
      <c r="E29" s="51"/>
      <c r="F29" s="46"/>
      <c r="G29" s="47"/>
      <c r="H29" s="48"/>
      <c r="I29" s="48"/>
      <c r="J29" s="48"/>
      <c r="K29" s="48"/>
      <c r="L29" s="48"/>
      <c r="M29" s="40" t="s">
        <v>64</v>
      </c>
      <c r="N29" s="8">
        <v>118</v>
      </c>
      <c r="O29" s="11">
        <v>78</v>
      </c>
      <c r="P29" s="26">
        <v>72</v>
      </c>
      <c r="Q29" s="57">
        <v>98.7</v>
      </c>
      <c r="R29" s="58">
        <v>12</v>
      </c>
      <c r="T29" s="1"/>
    </row>
    <row r="30" spans="1:20" x14ac:dyDescent="0.25">
      <c r="A30" s="42"/>
      <c r="B30" s="43"/>
      <c r="C30" s="44"/>
      <c r="D30" s="45"/>
      <c r="E30" s="45"/>
      <c r="F30" s="46"/>
      <c r="G30" s="47"/>
      <c r="H30" s="48"/>
      <c r="I30" s="48"/>
      <c r="J30" s="48"/>
      <c r="K30" s="48"/>
      <c r="L30" s="48"/>
      <c r="M30" s="40" t="s">
        <v>65</v>
      </c>
      <c r="N30" s="8">
        <v>120</v>
      </c>
      <c r="O30" s="11">
        <v>80</v>
      </c>
      <c r="P30" s="26">
        <v>78</v>
      </c>
      <c r="Q30" s="57">
        <v>98.6</v>
      </c>
      <c r="R30" s="58">
        <v>14</v>
      </c>
      <c r="T30" s="1"/>
    </row>
    <row r="31" spans="1:20" x14ac:dyDescent="0.25">
      <c r="A31" s="41"/>
      <c r="B31" s="42"/>
      <c r="C31" s="43"/>
      <c r="D31" s="44"/>
      <c r="E31" s="45"/>
      <c r="F31" s="46"/>
      <c r="G31" s="47"/>
      <c r="H31" s="48"/>
      <c r="I31" s="48"/>
      <c r="J31" s="48"/>
      <c r="K31" s="48"/>
      <c r="L31" s="50"/>
      <c r="M31" s="42"/>
      <c r="N31" s="43"/>
      <c r="O31" s="51"/>
      <c r="P31" s="45"/>
      <c r="Q31" s="45"/>
      <c r="R31" s="48"/>
    </row>
    <row r="32" spans="1:20" s="65" customFormat="1" ht="17.25" x14ac:dyDescent="0.3">
      <c r="A32" s="59" t="s">
        <v>121</v>
      </c>
      <c r="B32" s="60"/>
      <c r="C32" s="60"/>
      <c r="D32" s="61"/>
      <c r="E32" s="60"/>
      <c r="F32" s="61"/>
      <c r="G32" s="61"/>
      <c r="H32" s="62"/>
      <c r="I32" s="62"/>
      <c r="J32" s="62"/>
      <c r="K32" s="62"/>
      <c r="L32" s="63"/>
      <c r="M32" s="60"/>
      <c r="N32" s="60"/>
      <c r="O32" s="60"/>
      <c r="P32" s="60"/>
      <c r="Q32" s="60"/>
      <c r="R32" s="62"/>
      <c r="S32" s="64"/>
    </row>
    <row r="33" spans="1:23" ht="17.25" x14ac:dyDescent="0.3">
      <c r="A33" s="35" t="s">
        <v>99</v>
      </c>
    </row>
    <row r="34" spans="1:23" ht="17.25" x14ac:dyDescent="0.3">
      <c r="A34" s="35" t="s">
        <v>97</v>
      </c>
    </row>
    <row r="35" spans="1:23" ht="18.75" x14ac:dyDescent="0.3">
      <c r="A35" s="36" t="s">
        <v>96</v>
      </c>
    </row>
    <row r="36" spans="1:23" ht="17.25" x14ac:dyDescent="0.3">
      <c r="A36" s="35" t="s">
        <v>100</v>
      </c>
    </row>
    <row r="37" spans="1:23" ht="17.25" x14ac:dyDescent="0.3">
      <c r="A37" s="35" t="s">
        <v>98</v>
      </c>
    </row>
    <row r="38" spans="1:23" ht="18.75" x14ac:dyDescent="0.3">
      <c r="A38" s="36" t="s">
        <v>96</v>
      </c>
    </row>
    <row r="39" spans="1:23" ht="18.75" x14ac:dyDescent="0.3">
      <c r="B39" s="6"/>
      <c r="C39" s="9"/>
      <c r="D39" s="24"/>
      <c r="E39" s="24"/>
      <c r="F39" s="24"/>
      <c r="G39" s="18"/>
      <c r="H39" s="13"/>
      <c r="I39" s="20"/>
      <c r="J39" s="16"/>
      <c r="K39" s="16"/>
      <c r="L39" s="16"/>
      <c r="M39" s="16"/>
      <c r="N39" s="16"/>
      <c r="O39" s="16"/>
      <c r="P39" s="2"/>
      <c r="Q39" s="2"/>
      <c r="R39" s="2"/>
      <c r="S39" s="22"/>
      <c r="T39" s="18"/>
      <c r="U39" s="18"/>
      <c r="V39" s="16"/>
      <c r="W39" s="16"/>
    </row>
    <row r="40" spans="1:23" ht="26.25" x14ac:dyDescent="0.4">
      <c r="A40" s="102" t="s">
        <v>123</v>
      </c>
      <c r="C40" s="10"/>
      <c r="D40" s="38"/>
      <c r="E40" s="16"/>
      <c r="G40" s="103"/>
      <c r="L40" s="16"/>
      <c r="N40" s="1"/>
      <c r="O40" s="1"/>
      <c r="P40" s="2"/>
      <c r="Q40" s="22"/>
      <c r="R40" s="16"/>
      <c r="S40" s="16"/>
      <c r="T40" s="1"/>
      <c r="U40" s="1"/>
    </row>
    <row r="41" spans="1:23" x14ac:dyDescent="0.25">
      <c r="A41"/>
      <c r="B41"/>
      <c r="C41"/>
      <c r="D41"/>
      <c r="E41"/>
      <c r="F41"/>
      <c r="G41"/>
      <c r="H41"/>
      <c r="I41"/>
      <c r="J41"/>
      <c r="K41"/>
      <c r="L41"/>
      <c r="M41"/>
      <c r="N41"/>
      <c r="O41"/>
      <c r="P41"/>
      <c r="Q41"/>
      <c r="R41"/>
      <c r="S41"/>
      <c r="T41" s="18"/>
      <c r="U41" s="18"/>
      <c r="V41" s="16"/>
      <c r="W41" s="16"/>
    </row>
    <row r="42" spans="1:23" ht="18.75" x14ac:dyDescent="0.3">
      <c r="A42" s="4"/>
      <c r="B42" s="6"/>
      <c r="C42" s="9"/>
      <c r="D42" s="79" t="s">
        <v>118</v>
      </c>
      <c r="E42" s="24"/>
      <c r="F42" s="54"/>
      <c r="G42" s="10" t="s">
        <v>118</v>
      </c>
      <c r="H42" s="24"/>
      <c r="I42" s="75"/>
      <c r="J42" s="25" t="s">
        <v>118</v>
      </c>
      <c r="K42" s="54" t="s">
        <v>106</v>
      </c>
      <c r="L42" s="54" t="s">
        <v>106</v>
      </c>
      <c r="M42" s="54" t="s">
        <v>118</v>
      </c>
      <c r="N42" s="78" t="s">
        <v>113</v>
      </c>
      <c r="O42" s="78" t="s">
        <v>113</v>
      </c>
      <c r="P42" s="77" t="s">
        <v>118</v>
      </c>
      <c r="Q42" s="75" t="s">
        <v>66</v>
      </c>
      <c r="R42" s="75" t="s">
        <v>66</v>
      </c>
      <c r="S42" s="12" t="s">
        <v>118</v>
      </c>
      <c r="T42" s="18"/>
      <c r="U42" s="18"/>
      <c r="V42" s="16"/>
      <c r="W42" s="16"/>
    </row>
    <row r="43" spans="1:23" x14ac:dyDescent="0.25">
      <c r="A43" s="4"/>
      <c r="B43" s="8" t="s">
        <v>69</v>
      </c>
      <c r="C43" s="79" t="s">
        <v>70</v>
      </c>
      <c r="D43" s="79" t="s">
        <v>0</v>
      </c>
      <c r="E43" s="10" t="s">
        <v>71</v>
      </c>
      <c r="F43" s="10" t="s">
        <v>72</v>
      </c>
      <c r="G43" s="83" t="s">
        <v>1</v>
      </c>
      <c r="H43" s="25" t="s">
        <v>73</v>
      </c>
      <c r="I43" s="25" t="s">
        <v>74</v>
      </c>
      <c r="J43" s="86" t="s">
        <v>66</v>
      </c>
      <c r="K43" s="54" t="s">
        <v>116</v>
      </c>
      <c r="L43" s="54" t="s">
        <v>117</v>
      </c>
      <c r="M43" s="90" t="s">
        <v>101</v>
      </c>
      <c r="N43" s="56" t="s">
        <v>114</v>
      </c>
      <c r="O43" s="77" t="s">
        <v>115</v>
      </c>
      <c r="P43" s="77" t="s">
        <v>119</v>
      </c>
      <c r="Q43" s="12" t="s">
        <v>111</v>
      </c>
      <c r="R43" s="12" t="s">
        <v>112</v>
      </c>
      <c r="S43" s="93" t="s">
        <v>120</v>
      </c>
      <c r="T43" s="18"/>
      <c r="U43" s="18"/>
      <c r="V43" s="16"/>
      <c r="W43" s="16"/>
    </row>
    <row r="44" spans="1:23" ht="18.75" x14ac:dyDescent="0.3">
      <c r="A44" s="76" t="s">
        <v>107</v>
      </c>
      <c r="D44" s="26"/>
      <c r="E44" s="54"/>
      <c r="F44" s="56"/>
      <c r="G44" s="19"/>
      <c r="H44" s="19"/>
      <c r="I44" s="19"/>
      <c r="J44" s="5"/>
      <c r="K44" s="5"/>
      <c r="L44" s="5"/>
      <c r="M44" s="5"/>
      <c r="N44" s="5"/>
      <c r="O44" s="5"/>
      <c r="P44" s="3"/>
      <c r="Q44" s="66"/>
      <c r="R44" s="66"/>
      <c r="S44" s="66"/>
      <c r="T44" s="18"/>
      <c r="U44" s="18"/>
      <c r="V44" s="16"/>
      <c r="W44" s="16"/>
    </row>
    <row r="45" spans="1:23" x14ac:dyDescent="0.25">
      <c r="A45" s="5"/>
      <c r="B45" s="82">
        <f>AVERAGE(B144,B146,B148,B150,B152,B154,B156,B158,B160,B162,B164,B166,B168,B170,B172,B174,B176,B178,B180,B182,B184,B186,B188,B190,B192,B194,B196,B198,B200,B202,B204)</f>
        <v>131.58064516129033</v>
      </c>
      <c r="C45" s="81">
        <f>AVERAGE(B145,B147,B149,B151,B153,B155,B157,B159,B161,B163,B165,B167,B169,B171,B173,B175,B177,B179,B181,B183,B185,B187,B189,B191,B193,B195,B197,B199,B201,B203,B205)</f>
        <v>132.48387096774192</v>
      </c>
      <c r="D45" s="81">
        <f>AVERAGE(B144:B205)</f>
        <v>132.03225806451613</v>
      </c>
      <c r="E45" s="85">
        <f>AVERAGE(C144,C146,C148,C150,C152,C154,C156,C158,C160,C162,C164,C166,C168,C170,C172,C174,C176,C178,C180,C182,C184,C186,C188,C190,C192,C194,C196,C198,C200,C202,C204)</f>
        <v>85.161290322580641</v>
      </c>
      <c r="F45" s="85">
        <f>AVERAGE(C145,C147,C149,C151,C153,C155,C157,C159,C161,C163,C165,C167,C169,C171,C173,C175,C177,C179,C181,C183,C185,C187,C189,C191,C193,C195,C197,C199,C201,C203,C205)</f>
        <v>85.258064516129039</v>
      </c>
      <c r="G45" s="85">
        <f>AVERAGE(C144:C205)</f>
        <v>85.209677419354833</v>
      </c>
      <c r="H45" s="89">
        <f>AVERAGE(D144,D146,D148,D150,D152,D154,D156,D158,D160,D162,D164,D166,D168,D170,D172,D174,D176,D178,D180,D182,D184,D186,D188,D190,D192,D194,D196,D198,D200,D202,D204)</f>
        <v>74.032258064516128</v>
      </c>
      <c r="I45" s="89">
        <f>AVERAGE(D145,D147,D149,D151,D153,D155,D157,D159,D161,D163,D165,D167,D169,D171,D173,D175,D177,D179,D181,D183,D185,D187,D189,D191,D193,D195,D197,D199,D201,D203,D205)</f>
        <v>76.612903225806448</v>
      </c>
      <c r="J45" s="88">
        <f>AVERAGE(D144:D205)</f>
        <v>75.322580645161295</v>
      </c>
      <c r="K45" s="91">
        <f>AVERAGE(E144,E146,E148,E150,E152,E154,E156,E158,E160,E162,E164,E166,E168,E170,E172,E174,E176,E178,E180,E182,E184,E186,E188,E190,E192,E194,E196,E198,E200,E202,E204)</f>
        <v>98.793548387096777</v>
      </c>
      <c r="L45" s="91">
        <f>AVERAGE(E145,E147,E149,E151,E153,E155,E157,E159,E161,E163,E165,E167,E169,E171,E173,E175,E177,E179,E181,E183,E185,E187,E189,E191,E193,E195,E197,E199,E201,E203,E205)</f>
        <v>98.761290322580621</v>
      </c>
      <c r="M45" s="91">
        <f>AVERAGE(E144:E205)</f>
        <v>98.777419354838671</v>
      </c>
      <c r="N45" s="92">
        <f>AVERAGE(F144,F146,F148,F150,F152,F154,F156,F158,F160,F162,F164,F166,F168,F170,F172,F174,F176,F178,F180,F182,F184,F186,F188,F190,F192,F194,F196,F198,F200,F202,F204)</f>
        <v>13.258064516129032</v>
      </c>
      <c r="O45" s="92">
        <f>AVERAGE(F145,F147,F149,F151,F153,F155,F157,F159,F161,F163,F165,F167,F169,F171,F173,F175,F177,F179,F181,F183,F185,F187,F189,F191,F193,F195,F197,F199,F201,F203,F205)</f>
        <v>13.548387096774194</v>
      </c>
      <c r="P45" s="92">
        <f>AVERAGE(F144:F205)</f>
        <v>13.403225806451612</v>
      </c>
      <c r="Q45" s="95">
        <f>AVERAGE(G144,G146,G148,G150,G152,G154,G156,G158,G160,G162,G164,G166,G168,G170,G172,G174,G176,G178,G180,G182,G184,G186,G188,G190,G192,G194,G196,G198,G200,G202,G204)</f>
        <v>46.41935483870968</v>
      </c>
      <c r="R45" s="95">
        <f>AVERAGE(G145,G147,G149,G151,G153,G155,G157,G159,G161,G163,G165,G167,G169,G171,G173,G175,G177,G179,G181,G183,G185,G187,G189,G191,G193,G195,G197,G199,G201,G203,G205)</f>
        <v>47.225806451612904</v>
      </c>
      <c r="S45" s="95">
        <f>AVERAGE(G144:G205)</f>
        <v>46.822580645161288</v>
      </c>
      <c r="T45" s="18"/>
      <c r="U45" s="18"/>
      <c r="V45" s="16"/>
      <c r="W45" s="16"/>
    </row>
    <row r="46" spans="1:23" ht="18.75" x14ac:dyDescent="0.3">
      <c r="A46" s="76" t="s">
        <v>108</v>
      </c>
      <c r="D46" s="26"/>
      <c r="E46" s="54"/>
      <c r="F46" s="56"/>
      <c r="G46" s="19"/>
      <c r="H46" s="19"/>
      <c r="I46" s="19"/>
      <c r="J46" s="5"/>
      <c r="K46" s="5"/>
      <c r="L46" s="5"/>
      <c r="M46" s="5"/>
      <c r="N46" s="5"/>
      <c r="O46" s="5"/>
      <c r="P46" s="3"/>
      <c r="Q46" s="66"/>
      <c r="R46" s="66"/>
      <c r="S46" s="66"/>
      <c r="T46" s="18"/>
      <c r="U46" s="18"/>
      <c r="V46" s="16"/>
      <c r="W46" s="16"/>
    </row>
    <row r="47" spans="1:23" x14ac:dyDescent="0.25">
      <c r="A47" s="4"/>
      <c r="B47" s="80">
        <f>STDEVP(B144,B146,B148,B150,B152,B154,B156,B158,B160,B162,B164,B166,B168,B170,B172,B174,B176,B178,B180,B182,B184,B186,B188,B190,B192,B194,B196,B198,B200,B202,B204)</f>
        <v>8.9758607945489963</v>
      </c>
      <c r="C47" s="80">
        <f>STDEVP(B145,B147,B149,B151,B153,B155,B157,B159,B161,B163,B165,B167,B169,B171,B173,B175,B177,B179,B181,B183,B185,B187,B189,B191,B193,B195,B197,B199,B201,B203,B205)</f>
        <v>9.4761873636548906</v>
      </c>
      <c r="D47" s="80">
        <f>STDEVP(B144:B205)</f>
        <v>9.2404575747885573</v>
      </c>
      <c r="E47" s="84">
        <f>STDEVP(C144,C146,C148,C150,C152,C154,C156,C158,C160,C162,C164,C166,C168,C170,C172,C174,C176,C178,C180,C182,C184,C186,C188,C190,C192,C194,C196,C198,C200,C202,C204)</f>
        <v>4.7525665337424039</v>
      </c>
      <c r="F47" s="84">
        <f>STDEVP(C145,C147,C149,C151,C153,C155,C157,C159,C161,C163,C165,C167,C169,C171,C173,C175,C177,C179,C181,C183,C185,C187,C189,C191,C193,C195,C197,C199,C201,C203,C205)</f>
        <v>4.765248813430647</v>
      </c>
      <c r="G47" s="84">
        <f>STDEVP(C144:C205)</f>
        <v>4.7591578842174869</v>
      </c>
      <c r="H47" s="87">
        <f>STDEVP(D144,D146,D148,D150,D152,D154,D156,D158,D160,D162,D164,D166,D168,D170,D172,D174,D176,D178,D180,D182,D184,D186,D188,D190,D192,D194,D196,D198,D200,D202,D204)</f>
        <v>3.3164679128967416</v>
      </c>
      <c r="I47" s="87">
        <f>STDEVP(D145,D147,D149,D151,D153,D155,D157,D159,D161,D163,D165,D167,D169,D171,D173,D175,D177,D179,D181,D183,D185,D187,D189,D191,D193,D195,D197,D199,D201,D203,D205)</f>
        <v>3.8577732115723298</v>
      </c>
      <c r="J47" s="96">
        <f>STDEVP(D144:D205)</f>
        <v>3.8217298631277137</v>
      </c>
      <c r="K47" s="91">
        <f>STDEVP(E144,E146,E148,E150,E152,E154,E156,E158,E160,E162,E164,E166,E168,E170,E172,E174,E176,E178,E180,E182,E184,E186,E188,E190,E192,E194,E196,E198,E200,E202,E204)</f>
        <v>0.345417450920802</v>
      </c>
      <c r="L47" s="91">
        <f>STDEVP(E144,E146,E148,E150,E152,E154,E156,E158,E160,E162,E164,E166,E168,E170,E172,E174,E176,E178,E180,E182,E184,E186,E188,E190,E192,E194,E196,E198,E200,E202,E204)</f>
        <v>0.345417450920802</v>
      </c>
      <c r="M47" s="91">
        <f>STDEVP(E144:E205)</f>
        <v>0.32249998991683521</v>
      </c>
      <c r="N47" s="78">
        <f>STDEVP(F144,F146,F148,F150,F152,F154,F156,F158,F160,F162,F164,F166,F168,F170,F172,F174,F176,F178,F180,F182,F184,F186,F188,F190,F192,F194,F196,F198,F200,F202,F204)</f>
        <v>1.3670722645430382</v>
      </c>
      <c r="O47" s="78">
        <f>STDEVP(F145,F147,F149,F151,F153,F155,F157,F159,F161,F163,F165,F167,F169,F171,F173,F175,F177,F179,F181,F183,F185,F187,F189,F191,F193,F195,F197,F199,F201,F203,F205)</f>
        <v>1.2658978626031343</v>
      </c>
      <c r="P47" s="78">
        <f>STDEVP(F144:F205)</f>
        <v>1.3254296615517267</v>
      </c>
      <c r="Q47" s="94">
        <f>STDEVP(G144,G146,G148,G150,G152,G154,G156,G158,G160,G162,G164,G166,G168,G170,G172,G174,G176,G178,G180,G182,G184,G186,G188,G190,G192,G194,G196,G198,G200,G202,G204)</f>
        <v>6.3691504145468061</v>
      </c>
      <c r="R47" s="94">
        <f>STDEVP(G145,G147,G149,G151,G153,G155,G157,G159,G161,G163,G165,G167,G169,G171,G173,G175,G177,G179,G181,G183,G185,G187,G189,G191,G193,G195,G197,G199,G201,G203,G205)</f>
        <v>5.6836476101256848</v>
      </c>
      <c r="S47" s="94">
        <f>STDEVP(G144:G205)</f>
        <v>6.0495912779784664</v>
      </c>
      <c r="T47" s="18"/>
      <c r="U47" s="18"/>
      <c r="V47" s="16"/>
      <c r="W47" s="16"/>
    </row>
    <row r="48" spans="1:23" ht="18.75" x14ac:dyDescent="0.3">
      <c r="A48" s="76" t="s">
        <v>109</v>
      </c>
      <c r="D48" s="26"/>
      <c r="E48" s="54"/>
      <c r="F48" s="56"/>
      <c r="G48" s="19"/>
      <c r="H48" s="19"/>
      <c r="I48" s="19"/>
      <c r="J48" s="5"/>
      <c r="K48" s="5"/>
      <c r="L48" s="5"/>
      <c r="M48" s="5"/>
      <c r="N48" s="5"/>
      <c r="O48" s="5"/>
      <c r="P48" s="3"/>
      <c r="Q48" s="66"/>
      <c r="R48" s="66"/>
      <c r="S48" s="66"/>
      <c r="T48" s="18"/>
      <c r="U48" s="18"/>
      <c r="V48" s="16"/>
      <c r="W48" s="16"/>
    </row>
    <row r="49" spans="1:23" x14ac:dyDescent="0.25">
      <c r="A49" s="4"/>
      <c r="B49" s="117">
        <f>MAX(B144,B146,B148,B150,B152,B154,B156,B158,B160,B162,B164,B166,B168,B170,B172,B174,B176,B178,B180,B182,B184,B186,B188,B190,B192,B194,B196,B198,B200,B202,B204)</f>
        <v>150</v>
      </c>
      <c r="C49" s="117">
        <f>MAX(B145,B147,B149,B151,B153,B155,B157,B159,B161,B163,B165,B167,B169,B171,B173,B175,B177,B179,B181,B183,B185,B187,B189,B191,B193,B195,B197,B199,B201,B203,B205)</f>
        <v>150</v>
      </c>
      <c r="D49" s="117">
        <f>MAX(B144:B205)</f>
        <v>150</v>
      </c>
      <c r="E49" s="118">
        <f>MAX(C144,C146,C148,C150,C152,C154,C156,C158,C160,C162,C164,C166,C168,C170,C172,C174,C176,C178,C180,C182,C184,C186,C188,C190,C192,C194,C196,C198,C200,C202,C204)</f>
        <v>98</v>
      </c>
      <c r="F49" s="118">
        <f>MAX(C145,C147,C149,C151,C153,C155,C157,C159,C161,C163,C165,C167,C169,C171,C173,C175,C177,C179,C181,C183,C185,C187,C189,C191,C193,C195,C197,C199,C201,C203,C205)</f>
        <v>94</v>
      </c>
      <c r="G49" s="118">
        <f>MAX(C144:C205)</f>
        <v>98</v>
      </c>
      <c r="H49" s="99">
        <f>MAX(D144,D146,D148,D150,D152,D154,D156,D158,D160,D162,D164,D166,D168,D170,D172,D174,D176,D178,D180,D182,D184,D186,D188,D190,D192,D194,D196,D198,D200,D202,D204)</f>
        <v>80</v>
      </c>
      <c r="I49" s="99">
        <f>MAX(D145,D147,D149,D151,D153,D155,D157,D159,D161,D163,D165,D167,D169,D171,D173,D175,D177,D179,D181,D183,D185,D187,D189,D191,D193,D195,D197,D199,D201,D203,D205)</f>
        <v>86</v>
      </c>
      <c r="J49" s="100">
        <f>MAX(D144:D205)</f>
        <v>86</v>
      </c>
      <c r="K49" s="97">
        <f>MAX(E144,E146,E148,E150,E152,E154,E156,E158,E160,E162,E164,E166,E168,E170,E172,E174,E176,E178,E180,E182,E184,E186,E188,E190,E192,E194,E196,E198,E200,E202,E204)</f>
        <v>99.9</v>
      </c>
      <c r="L49" s="97">
        <f>MAX(E144,E146,E148,E150,E152,E154,E156,E158,E160,E162,E164,E166,E168,E170,E172,E174,E176,E178,E180,E182,E184,E186,E188,E190,E192,E194,E196,E198,E200,E202,E204)</f>
        <v>99.9</v>
      </c>
      <c r="M49" s="97">
        <f>MAX(E144:E205)</f>
        <v>99.9</v>
      </c>
      <c r="N49" s="98">
        <f>MAX(F144,F146,F148,F150,F152,F154,F156,F158,F160,F162,F164,F166,F168,F170,F172,F174,F176,F178,F180,F182,F184,F186,F188,F190,F192,F194,F196,F198,F200,F202,F204)</f>
        <v>16</v>
      </c>
      <c r="O49" s="98">
        <f>MAX(F145,F147,F149,F151,F153,F155,F157,F159,F161,F163,F165,F167,F169,F171,F173,F175,F177,F179,F181,F183,F185,F187,F189,F191,F193,F195,F197,F199,F201,F203,F205)</f>
        <v>16</v>
      </c>
      <c r="P49" s="98">
        <f>MAX(F144:F205)</f>
        <v>16</v>
      </c>
      <c r="Q49" s="101">
        <f>MAX(G144,G146,G148,G150,G152,G154,G156,G158,G160,G162,G164,G166,G168,G170,G172,G174,G176,G178,G180,G182,G184,G186,G188,G190,G192,G194,G196,G198,G200,G202,G204)</f>
        <v>56</v>
      </c>
      <c r="R49" s="101">
        <f>MAX(G145,G147,G149,G151,G153,G155,G157,G159,G161,G163,G165,G167,G169,G171,G173,G175,G177,G179,G181,G183,G185,G187,G189,G191,G193,G195,G197,G199,G201,G203,G205)</f>
        <v>56</v>
      </c>
      <c r="S49" s="101">
        <f>MAX(G144:G205)</f>
        <v>56</v>
      </c>
      <c r="T49" s="18"/>
      <c r="U49" s="18"/>
      <c r="V49" s="16"/>
      <c r="W49" s="16"/>
    </row>
    <row r="50" spans="1:23" ht="17.25" x14ac:dyDescent="0.3">
      <c r="A50" s="35" t="s">
        <v>110</v>
      </c>
      <c r="D50" s="26"/>
      <c r="E50" s="54"/>
      <c r="F50" s="56"/>
      <c r="G50" s="19"/>
      <c r="H50" s="19"/>
      <c r="I50" s="19"/>
      <c r="J50" s="5"/>
      <c r="K50" s="5"/>
      <c r="L50" s="5"/>
      <c r="M50" s="5"/>
      <c r="N50" s="5"/>
      <c r="O50" s="5"/>
      <c r="P50" s="3"/>
      <c r="Q50" s="66"/>
      <c r="R50" s="66"/>
      <c r="S50" s="66"/>
      <c r="T50" s="18"/>
      <c r="U50" s="18"/>
      <c r="V50" s="16"/>
      <c r="W50" s="16"/>
    </row>
    <row r="51" spans="1:23" x14ac:dyDescent="0.25">
      <c r="A51" s="4"/>
      <c r="B51" s="117">
        <f>MIN(B144,B146,B148,B150,B152,B154,B156,B158,B160,B162,B164,B166,B168,B170,B172,B174,B176,B178,B180,B182,B184,B186,B188,B190,B192,B194,B196,B198,B200,B202,B204)</f>
        <v>118</v>
      </c>
      <c r="C51" s="117">
        <f>MIN(B145,B147,B149,B151,B153,B155,B157,B159,B161,B163,B165,B167,B169,B171,B173,B175,B177,B179,B181,B183,B185,B187,B189,B191,B193,B195,B197,B199,B201,B203,B205)</f>
        <v>118</v>
      </c>
      <c r="D51" s="117">
        <f>MIN(B144:B205)</f>
        <v>118</v>
      </c>
      <c r="E51" s="118">
        <f>MIN(C144,C146,C148,C150,C152,C154,C156,C158,C160,C162,C164,C166,C168,C170,C172,C174,C176,C178,C180,C182,C184,C186,C188,C190,C192,C194,C196,C198,C200,C202,C204)</f>
        <v>78</v>
      </c>
      <c r="F51" s="118">
        <f>MIN(C145,C147,C149,C151,C153,C155,C157,C159,C161,C163,C165,C167,C169,C171,C173,C175,C177,C179,C181,C183,C185,C187,C189,C191,C193,C195,C197,C199,C201,C203,C205)</f>
        <v>78</v>
      </c>
      <c r="G51" s="118">
        <f>MIN(C144:C205)</f>
        <v>78</v>
      </c>
      <c r="H51" s="99">
        <f>MIN(D144,D146,D148,D150,D152,D154,D156,D158,D160,D162,D164,D166,D168,D170,D172,D174,D176,D178,D180,D182,D184,D186,D188,D190,D192,D194,D196,D198,D200,D202,D204)</f>
        <v>70</v>
      </c>
      <c r="I51" s="99">
        <f>MIN(D145,D147,D149,D151,D153,D155,D157,D159,D161,D163,D165,D167,D169,D171,D173,D175,D177,D179,D181,D183,D185,D187,D189,D191,D193,D195,D197,D199,D201,D203,D205)</f>
        <v>70</v>
      </c>
      <c r="J51" s="100">
        <f>MIN(D144:D205)</f>
        <v>70</v>
      </c>
      <c r="K51" s="97">
        <f>MIN(E144,E146,E148,E150,E152,E154,E156,E158,E160,E162,E164,E166,E168,E170,E172,E174,E176,E178,E180,E182,E184,E186,E188,E190,E192,E194,E196,E198,E200,E202,E204)</f>
        <v>98.4</v>
      </c>
      <c r="L51" s="97">
        <f>MIN(E144,E146,E148,E150,E152,E154,E156,E158,E160,E162,E164,E166,E168,E170,E172,E174,E176,E178,E180,E182,E184,E186,E188,E190,E192,E194,E196,E198,E200,E202,E204)</f>
        <v>98.4</v>
      </c>
      <c r="M51" s="97">
        <f>MIN(E144:E205)</f>
        <v>98.4</v>
      </c>
      <c r="N51" s="98">
        <f>MIN(F144,F146,F148,F150,F152,F154,F156,F158,F160,F162,F164,F166,F168,F170,F172,F174,F176,F178,F180,F182,F184,F186,F188,F190,F192,F194,F196,F198,F200,F202,F204)</f>
        <v>10</v>
      </c>
      <c r="O51" s="98">
        <f>MIN(F145,F147,F149,F151,F153,F155,F157,F159,F161,F163,F165,F167,F169,F171,F173,F175,F177,F179,F181,F183,F185,F187,F189,F191,F193,F195,F197,F199,F201,F203,F205)</f>
        <v>11</v>
      </c>
      <c r="P51" s="98">
        <f>MIN(F144:F205)</f>
        <v>10</v>
      </c>
      <c r="Q51" s="101">
        <f>MIN(G144,G146,G148,G150,G152,G154,G156,G158,G160,G162,G164,G166,G168,G170,G172,G174,G176,G178,G180,G182,G184,G186,G188,G190,G192,G194,G196,G198,G200,G202,G204)</f>
        <v>32</v>
      </c>
      <c r="R51" s="101">
        <f>MIN(G145,G147,G149,G151,G153,G155,G157,G159,G161,G163,G165,G167,G169,G171,G173,G175,G177,G179,G181,G183,G185,G187,G189,G191,G193,G195,G197,G199,G201,G203,G205)</f>
        <v>38</v>
      </c>
      <c r="S51" s="101">
        <f>MIN(G144:G205)</f>
        <v>32</v>
      </c>
      <c r="T51" s="18"/>
      <c r="U51" s="18"/>
      <c r="V51" s="16"/>
      <c r="W51" s="16"/>
    </row>
    <row r="52" spans="1:23" x14ac:dyDescent="0.25">
      <c r="A52" s="4"/>
      <c r="B52" s="79"/>
      <c r="C52" s="79"/>
      <c r="D52" s="79"/>
      <c r="E52" s="83"/>
      <c r="F52" s="83"/>
      <c r="G52" s="83"/>
      <c r="H52" s="99"/>
      <c r="I52" s="99"/>
      <c r="J52" s="100"/>
      <c r="K52" s="97"/>
      <c r="L52" s="97"/>
      <c r="M52" s="97"/>
      <c r="N52" s="98"/>
      <c r="O52" s="98"/>
      <c r="P52" s="98"/>
      <c r="Q52" s="101"/>
      <c r="R52" s="101"/>
      <c r="S52" s="101"/>
      <c r="T52" s="18"/>
      <c r="U52" s="18"/>
      <c r="V52" s="16"/>
      <c r="W52" s="16"/>
    </row>
    <row r="53" spans="1:23" x14ac:dyDescent="0.25">
      <c r="N53" s="98"/>
      <c r="O53" s="98"/>
      <c r="P53" s="98"/>
      <c r="Q53" s="101"/>
      <c r="R53" s="101"/>
      <c r="S53" s="101"/>
      <c r="T53" s="18"/>
      <c r="U53" s="18"/>
      <c r="V53" s="16"/>
      <c r="W53" s="16"/>
    </row>
    <row r="54" spans="1:23" x14ac:dyDescent="0.25">
      <c r="N54" s="98"/>
      <c r="O54" s="98"/>
      <c r="P54" s="98"/>
      <c r="Q54" s="101"/>
      <c r="R54" s="101"/>
      <c r="S54" s="101"/>
      <c r="T54" s="18"/>
      <c r="U54" s="18"/>
      <c r="V54" s="16"/>
      <c r="W54" s="16"/>
    </row>
    <row r="55" spans="1:23" x14ac:dyDescent="0.25">
      <c r="N55" s="98"/>
      <c r="O55" s="98"/>
      <c r="P55" s="98"/>
      <c r="Q55" s="101"/>
      <c r="R55" s="101"/>
      <c r="S55" s="101"/>
      <c r="T55" s="18"/>
      <c r="U55" s="18"/>
      <c r="V55" s="16"/>
      <c r="W55" s="16"/>
    </row>
    <row r="56" spans="1:23" x14ac:dyDescent="0.25">
      <c r="N56" s="98"/>
      <c r="O56" s="98"/>
      <c r="P56" s="98"/>
      <c r="Q56" s="101"/>
      <c r="R56" s="101"/>
      <c r="S56" s="101"/>
      <c r="T56" s="18"/>
      <c r="U56" s="18"/>
      <c r="V56" s="16"/>
      <c r="W56" s="16"/>
    </row>
    <row r="57" spans="1:23" x14ac:dyDescent="0.25">
      <c r="N57" s="98"/>
      <c r="O57" s="98"/>
      <c r="P57" s="98"/>
      <c r="Q57" s="101"/>
      <c r="R57" s="101"/>
      <c r="S57" s="101"/>
      <c r="T57" s="18"/>
      <c r="U57" s="18"/>
      <c r="V57" s="16"/>
      <c r="W57" s="16"/>
    </row>
    <row r="58" spans="1:23" ht="18.75" x14ac:dyDescent="0.3">
      <c r="A58" s="32" t="s">
        <v>91</v>
      </c>
      <c r="C58" s="29" t="s">
        <v>75</v>
      </c>
      <c r="D58" s="29" t="s">
        <v>75</v>
      </c>
      <c r="E58" s="29" t="s">
        <v>75</v>
      </c>
      <c r="N58" s="98"/>
      <c r="O58" s="98"/>
      <c r="P58" s="98"/>
      <c r="Q58" s="101"/>
      <c r="R58" s="101"/>
      <c r="S58" s="101"/>
      <c r="T58" s="18"/>
      <c r="U58" s="18"/>
      <c r="V58" s="16"/>
      <c r="W58" s="16"/>
    </row>
    <row r="59" spans="1:23" ht="18.75" x14ac:dyDescent="0.3">
      <c r="A59" s="32" t="s">
        <v>92</v>
      </c>
      <c r="C59" s="29" t="s">
        <v>76</v>
      </c>
      <c r="D59" s="29" t="s">
        <v>76</v>
      </c>
      <c r="E59" s="29" t="s">
        <v>76</v>
      </c>
      <c r="N59" s="98"/>
      <c r="O59" s="98"/>
      <c r="P59" s="98"/>
      <c r="Q59" s="101"/>
      <c r="R59" s="101"/>
      <c r="S59" s="101"/>
      <c r="T59" s="18"/>
      <c r="U59" s="18"/>
      <c r="V59" s="16"/>
      <c r="W59" s="16"/>
    </row>
    <row r="60" spans="1:23" ht="18.75" x14ac:dyDescent="0.3">
      <c r="A60" s="28"/>
      <c r="C60" s="29" t="s">
        <v>77</v>
      </c>
      <c r="D60" s="29" t="s">
        <v>77</v>
      </c>
      <c r="E60" s="29" t="s">
        <v>77</v>
      </c>
      <c r="N60" s="98"/>
      <c r="O60" s="98"/>
      <c r="P60" s="98"/>
      <c r="Q60" s="101"/>
      <c r="R60" s="101"/>
      <c r="S60" s="101"/>
      <c r="T60" s="18"/>
      <c r="U60" s="18"/>
      <c r="V60" s="16"/>
      <c r="W60" s="16"/>
    </row>
    <row r="61" spans="1:23" x14ac:dyDescent="0.25">
      <c r="A61" s="28" t="s">
        <v>45</v>
      </c>
      <c r="C61" s="30" t="s">
        <v>0</v>
      </c>
      <c r="D61" s="30" t="s">
        <v>1</v>
      </c>
      <c r="E61" s="30" t="s">
        <v>66</v>
      </c>
      <c r="N61" s="98"/>
      <c r="O61" s="98"/>
      <c r="P61" s="98"/>
      <c r="Q61" s="101"/>
      <c r="R61" s="101"/>
      <c r="S61" s="101"/>
      <c r="T61" s="18"/>
      <c r="U61" s="18"/>
      <c r="V61" s="16"/>
      <c r="W61" s="16"/>
    </row>
    <row r="62" spans="1:23" x14ac:dyDescent="0.25">
      <c r="A62" s="33" t="s">
        <v>94</v>
      </c>
      <c r="B62" s="31" t="s">
        <v>85</v>
      </c>
      <c r="C62" s="31"/>
      <c r="D62" s="31"/>
      <c r="E62" s="31"/>
      <c r="F62" s="34" t="str">
        <f t="shared" ref="F62:F67" si="0">IF(C62=0," ",C62-D62)</f>
        <v xml:space="preserve"> </v>
      </c>
      <c r="N62" s="98"/>
      <c r="O62" s="98"/>
      <c r="P62" s="98"/>
      <c r="Q62" s="101"/>
      <c r="R62" s="101"/>
      <c r="S62" s="101"/>
      <c r="T62" s="18"/>
      <c r="U62" s="18"/>
      <c r="V62" s="16"/>
      <c r="W62" s="16"/>
    </row>
    <row r="63" spans="1:23" x14ac:dyDescent="0.25">
      <c r="A63" s="33" t="s">
        <v>94</v>
      </c>
      <c r="B63" s="31" t="s">
        <v>86</v>
      </c>
      <c r="C63" s="31"/>
      <c r="D63" s="31"/>
      <c r="E63" s="31"/>
      <c r="F63" s="34" t="str">
        <f t="shared" si="0"/>
        <v xml:space="preserve"> </v>
      </c>
      <c r="N63" s="98"/>
      <c r="O63" s="98"/>
      <c r="P63" s="98"/>
      <c r="Q63" s="101"/>
      <c r="R63" s="101"/>
      <c r="S63" s="101"/>
      <c r="T63" s="18"/>
      <c r="U63" s="18"/>
      <c r="V63" s="16"/>
      <c r="W63" s="16"/>
    </row>
    <row r="64" spans="1:23" x14ac:dyDescent="0.25">
      <c r="A64" s="33" t="s">
        <v>93</v>
      </c>
      <c r="B64" s="31" t="s">
        <v>85</v>
      </c>
      <c r="C64" s="31"/>
      <c r="D64" s="31"/>
      <c r="E64" s="31"/>
      <c r="F64" s="34" t="str">
        <f t="shared" si="0"/>
        <v xml:space="preserve"> </v>
      </c>
      <c r="N64" s="98"/>
      <c r="O64" s="98"/>
      <c r="P64" s="98"/>
      <c r="Q64" s="101"/>
      <c r="R64" s="101"/>
      <c r="S64" s="101"/>
      <c r="T64" s="18"/>
      <c r="U64" s="18"/>
      <c r="V64" s="16"/>
      <c r="W64" s="16"/>
    </row>
    <row r="65" spans="1:27" x14ac:dyDescent="0.25">
      <c r="A65" s="33" t="s">
        <v>93</v>
      </c>
      <c r="B65" s="31" t="s">
        <v>86</v>
      </c>
      <c r="C65" s="31"/>
      <c r="D65" s="31"/>
      <c r="E65" s="31"/>
      <c r="F65" s="34" t="str">
        <f t="shared" si="0"/>
        <v xml:space="preserve"> </v>
      </c>
      <c r="N65" s="98"/>
      <c r="O65" s="98"/>
      <c r="P65" s="98"/>
      <c r="Q65" s="101"/>
      <c r="R65" s="101"/>
      <c r="S65" s="101"/>
      <c r="T65" s="18"/>
      <c r="U65" s="18"/>
      <c r="V65" s="16"/>
      <c r="W65" s="16"/>
    </row>
    <row r="66" spans="1:27" x14ac:dyDescent="0.25">
      <c r="A66" s="33" t="s">
        <v>95</v>
      </c>
      <c r="B66" s="31" t="s">
        <v>85</v>
      </c>
      <c r="C66" s="31"/>
      <c r="D66" s="31"/>
      <c r="E66" s="31"/>
      <c r="F66" s="34" t="str">
        <f t="shared" si="0"/>
        <v xml:space="preserve"> </v>
      </c>
      <c r="N66" s="98"/>
      <c r="O66" s="98"/>
      <c r="P66" s="98"/>
      <c r="Q66" s="101"/>
      <c r="R66" s="101"/>
      <c r="S66" s="101"/>
      <c r="T66" s="18"/>
      <c r="U66" s="18"/>
      <c r="V66" s="16"/>
      <c r="W66" s="16"/>
    </row>
    <row r="67" spans="1:27" x14ac:dyDescent="0.25">
      <c r="A67" s="33" t="s">
        <v>95</v>
      </c>
      <c r="B67" s="31" t="s">
        <v>86</v>
      </c>
      <c r="C67" s="31"/>
      <c r="D67" s="31"/>
      <c r="E67" s="31"/>
      <c r="F67" s="34" t="str">
        <f t="shared" si="0"/>
        <v xml:space="preserve"> </v>
      </c>
      <c r="T67" s="18"/>
      <c r="U67" s="18"/>
      <c r="V67" s="16"/>
      <c r="W67" s="16"/>
    </row>
    <row r="68" spans="1:27" x14ac:dyDescent="0.25">
      <c r="A68" s="33"/>
      <c r="B68" s="31"/>
      <c r="C68" s="31"/>
      <c r="D68" s="31"/>
      <c r="E68" s="31"/>
      <c r="F68" s="34"/>
      <c r="T68" s="18"/>
      <c r="U68" s="18"/>
      <c r="V68" s="16"/>
      <c r="W68" s="16"/>
    </row>
    <row r="69" spans="1:27" s="110" customFormat="1" ht="26.25" x14ac:dyDescent="0.4">
      <c r="A69" s="102" t="s">
        <v>124</v>
      </c>
      <c r="B69" s="104"/>
      <c r="C69" s="105"/>
      <c r="D69" s="106"/>
      <c r="E69" s="106"/>
      <c r="F69" s="106"/>
      <c r="G69" s="106"/>
      <c r="H69" s="107"/>
      <c r="I69" s="108"/>
      <c r="J69" s="108"/>
      <c r="K69" s="108"/>
      <c r="L69" s="108"/>
      <c r="M69" s="108"/>
      <c r="N69" s="104"/>
      <c r="O69" s="105"/>
      <c r="P69" s="106"/>
      <c r="Q69" s="106"/>
      <c r="R69" s="106"/>
      <c r="S69" s="106"/>
      <c r="T69" s="109"/>
      <c r="U69" s="109"/>
      <c r="V69" s="109"/>
      <c r="W69" s="109"/>
    </row>
    <row r="70" spans="1:27" s="110" customFormat="1" ht="26.25" x14ac:dyDescent="0.4">
      <c r="A70" s="102"/>
      <c r="B70" s="104"/>
      <c r="C70" s="105"/>
      <c r="D70" s="106"/>
      <c r="E70" s="106"/>
      <c r="F70" s="106"/>
      <c r="G70" s="106"/>
      <c r="H70" s="107"/>
      <c r="I70" s="108"/>
      <c r="J70" s="108"/>
      <c r="K70" s="108"/>
      <c r="L70" s="108"/>
      <c r="M70" s="108"/>
      <c r="N70" s="104"/>
      <c r="O70" s="105"/>
      <c r="P70" s="106"/>
      <c r="Q70" s="106"/>
      <c r="R70" s="106"/>
      <c r="S70" s="106"/>
      <c r="T70" s="109"/>
      <c r="U70" s="109"/>
      <c r="V70" s="109"/>
      <c r="W70" s="109"/>
    </row>
    <row r="71" spans="1:27" s="110" customFormat="1" ht="26.25" x14ac:dyDescent="0.4">
      <c r="A71" s="102"/>
      <c r="B71" s="104"/>
      <c r="C71" s="105"/>
      <c r="D71" s="106"/>
      <c r="E71" s="106"/>
      <c r="F71" s="106"/>
      <c r="G71" s="106"/>
      <c r="H71" s="107"/>
      <c r="I71" s="108"/>
      <c r="J71" s="108"/>
      <c r="K71" s="108"/>
      <c r="L71" s="108"/>
      <c r="M71" s="108"/>
      <c r="N71" s="104"/>
      <c r="O71" s="105"/>
      <c r="P71" s="106"/>
      <c r="Q71" s="106"/>
      <c r="R71" s="106"/>
      <c r="S71" s="106"/>
      <c r="T71" s="109"/>
      <c r="U71" s="109"/>
      <c r="V71" s="109"/>
      <c r="W71" s="109"/>
    </row>
    <row r="72" spans="1:27" s="110" customFormat="1" ht="26.25" x14ac:dyDescent="0.4">
      <c r="A72" s="102"/>
      <c r="B72" s="104"/>
      <c r="C72" s="105"/>
      <c r="D72" s="106"/>
      <c r="E72" s="106"/>
      <c r="F72" s="106"/>
      <c r="G72" s="106"/>
      <c r="H72" s="107"/>
      <c r="I72" s="108"/>
      <c r="J72" s="108"/>
      <c r="K72" s="108"/>
      <c r="L72" s="108"/>
      <c r="M72" s="108"/>
      <c r="N72" s="104"/>
      <c r="O72" s="105"/>
      <c r="P72" s="106"/>
      <c r="Q72" s="106"/>
      <c r="R72" s="106"/>
      <c r="S72" s="106"/>
      <c r="T72" s="109"/>
      <c r="U72" s="109"/>
      <c r="V72" s="109"/>
      <c r="W72" s="109"/>
    </row>
    <row r="73" spans="1:27" ht="18.75" x14ac:dyDescent="0.3">
      <c r="B73" s="6"/>
      <c r="C73" s="9"/>
      <c r="D73" s="24"/>
      <c r="E73" s="24"/>
      <c r="F73" s="24"/>
      <c r="G73" s="18"/>
      <c r="H73" s="13"/>
      <c r="I73" s="20"/>
      <c r="J73" s="16"/>
      <c r="K73" s="16"/>
      <c r="L73" s="16"/>
      <c r="M73" s="16"/>
      <c r="N73" s="16"/>
      <c r="O73" s="16"/>
      <c r="P73" s="2"/>
      <c r="Q73" s="2"/>
      <c r="R73" s="2"/>
      <c r="S73" s="22"/>
      <c r="T73" s="18"/>
      <c r="U73" s="18"/>
      <c r="V73" s="16"/>
      <c r="W73" s="16"/>
    </row>
    <row r="74" spans="1:27" ht="18.75" x14ac:dyDescent="0.3">
      <c r="B74" s="6"/>
      <c r="C74" s="9"/>
      <c r="D74" s="24"/>
      <c r="E74" s="24"/>
      <c r="F74" s="24"/>
      <c r="G74" s="18" t="s">
        <v>78</v>
      </c>
      <c r="H74" s="13"/>
      <c r="I74" s="20"/>
      <c r="J74" s="16" t="s">
        <v>78</v>
      </c>
      <c r="K74" s="16" t="s">
        <v>78</v>
      </c>
      <c r="L74" s="16" t="s">
        <v>78</v>
      </c>
      <c r="M74" s="16" t="s">
        <v>78</v>
      </c>
      <c r="N74" s="16" t="s">
        <v>78</v>
      </c>
      <c r="O74" s="16" t="s">
        <v>78</v>
      </c>
      <c r="P74" s="2"/>
      <c r="Q74" s="2"/>
      <c r="R74" s="2"/>
      <c r="S74" s="22"/>
      <c r="T74" s="18"/>
      <c r="U74" s="18"/>
      <c r="V74" s="16" t="s">
        <v>78</v>
      </c>
      <c r="W74" s="16" t="s">
        <v>78</v>
      </c>
    </row>
    <row r="75" spans="1:27" ht="18.75" x14ac:dyDescent="0.3">
      <c r="B75" s="6"/>
      <c r="C75" s="9"/>
      <c r="D75" s="24"/>
      <c r="E75" s="24"/>
      <c r="F75" s="24"/>
      <c r="G75" s="19" t="s">
        <v>87</v>
      </c>
      <c r="H75" s="16" t="s">
        <v>78</v>
      </c>
      <c r="I75" s="18" t="s">
        <v>78</v>
      </c>
      <c r="J75" s="1" t="s">
        <v>67</v>
      </c>
      <c r="K75" s="1" t="s">
        <v>67</v>
      </c>
      <c r="L75" s="1" t="s">
        <v>67</v>
      </c>
      <c r="M75" s="1" t="s">
        <v>67</v>
      </c>
      <c r="N75" s="1" t="s">
        <v>67</v>
      </c>
      <c r="O75" s="1" t="s">
        <v>67</v>
      </c>
      <c r="P75" s="2"/>
      <c r="Q75" s="16" t="s">
        <v>78</v>
      </c>
      <c r="R75" s="18" t="s">
        <v>78</v>
      </c>
      <c r="S75" s="16" t="s">
        <v>78</v>
      </c>
      <c r="T75" s="18" t="s">
        <v>78</v>
      </c>
      <c r="U75" s="22"/>
      <c r="V75" s="18"/>
      <c r="W75" s="18"/>
      <c r="X75" s="1" t="s">
        <v>67</v>
      </c>
      <c r="Y75" s="1" t="s">
        <v>67</v>
      </c>
    </row>
    <row r="76" spans="1:27" ht="18.75" x14ac:dyDescent="0.3">
      <c r="B76" s="6"/>
      <c r="C76" s="9"/>
      <c r="D76" s="24"/>
      <c r="E76" s="54" t="s">
        <v>106</v>
      </c>
      <c r="F76" s="24"/>
      <c r="G76" s="19" t="s">
        <v>88</v>
      </c>
      <c r="H76" s="18" t="s">
        <v>66</v>
      </c>
      <c r="I76" s="18" t="s">
        <v>66</v>
      </c>
      <c r="J76" s="1" t="s">
        <v>68</v>
      </c>
      <c r="K76" s="1" t="s">
        <v>68</v>
      </c>
      <c r="L76" s="1" t="s">
        <v>68</v>
      </c>
      <c r="M76" s="1" t="s">
        <v>68</v>
      </c>
      <c r="N76" s="1" t="s">
        <v>68</v>
      </c>
      <c r="O76" s="1" t="s">
        <v>68</v>
      </c>
      <c r="P76" s="2"/>
      <c r="Q76" s="16" t="s">
        <v>103</v>
      </c>
      <c r="R76" s="16" t="s">
        <v>103</v>
      </c>
      <c r="S76" s="16" t="s">
        <v>102</v>
      </c>
      <c r="T76" s="16" t="s">
        <v>102</v>
      </c>
      <c r="U76" s="18" t="s">
        <v>78</v>
      </c>
      <c r="V76" s="18"/>
      <c r="W76" s="18"/>
      <c r="X76" s="1" t="s">
        <v>68</v>
      </c>
      <c r="Y76" s="1" t="s">
        <v>68</v>
      </c>
    </row>
    <row r="77" spans="1:27" s="1" customFormat="1" x14ac:dyDescent="0.25">
      <c r="A77" s="2" t="s">
        <v>45</v>
      </c>
      <c r="B77" s="7" t="s">
        <v>0</v>
      </c>
      <c r="C77" s="10" t="s">
        <v>1</v>
      </c>
      <c r="D77" s="25" t="s">
        <v>66</v>
      </c>
      <c r="E77" s="54" t="s">
        <v>103</v>
      </c>
      <c r="F77" s="56" t="s">
        <v>102</v>
      </c>
      <c r="G77" s="19" t="s">
        <v>2</v>
      </c>
      <c r="H77" s="18" t="s">
        <v>85</v>
      </c>
      <c r="I77" s="18" t="s">
        <v>86</v>
      </c>
      <c r="J77" s="5" t="s">
        <v>69</v>
      </c>
      <c r="K77" s="5" t="s">
        <v>70</v>
      </c>
      <c r="L77" s="5" t="s">
        <v>71</v>
      </c>
      <c r="M77" s="5" t="s">
        <v>72</v>
      </c>
      <c r="N77" s="5" t="s">
        <v>73</v>
      </c>
      <c r="O77" s="5" t="s">
        <v>74</v>
      </c>
      <c r="P77" s="2" t="s">
        <v>45</v>
      </c>
      <c r="Q77" s="18" t="s">
        <v>85</v>
      </c>
      <c r="R77" s="18" t="s">
        <v>86</v>
      </c>
      <c r="S77" s="18" t="s">
        <v>85</v>
      </c>
      <c r="T77" s="18" t="s">
        <v>86</v>
      </c>
      <c r="U77" s="14" t="s">
        <v>82</v>
      </c>
      <c r="V77" s="18" t="s">
        <v>90</v>
      </c>
      <c r="W77" s="18" t="s">
        <v>89</v>
      </c>
      <c r="X77" s="1" t="s">
        <v>83</v>
      </c>
      <c r="Y77" s="1" t="s">
        <v>84</v>
      </c>
      <c r="Z77" s="1" t="s">
        <v>79</v>
      </c>
      <c r="AA77" s="1" t="s">
        <v>80</v>
      </c>
    </row>
    <row r="78" spans="1:27" x14ac:dyDescent="0.25">
      <c r="A78" s="3" t="s">
        <v>3</v>
      </c>
      <c r="B78" s="8">
        <f>IF(B9=0,NA(),B9)</f>
        <v>120</v>
      </c>
      <c r="C78" s="11">
        <f>IF(C9=0,NA(),C9)</f>
        <v>80</v>
      </c>
      <c r="D78" s="26">
        <f>IF(D9=0,NA(),D9)</f>
        <v>70</v>
      </c>
      <c r="E78" s="54">
        <f>IF(E9=0,NA(),E9)</f>
        <v>98.5</v>
      </c>
      <c r="F78" s="56">
        <f>IF(F9=0,NA(),F9)</f>
        <v>12</v>
      </c>
      <c r="G78" s="19">
        <f t="shared" ref="G78:G109" si="1">IF(B78=" "," ",B78-C78)</f>
        <v>40</v>
      </c>
      <c r="H78" s="19">
        <f>IF(OR(A35="No", D78=0)," ",D78)</f>
        <v>70</v>
      </c>
      <c r="I78" s="19"/>
      <c r="J78" s="5" t="str">
        <f>IF(C62=0," ",AVERAGE(C62, C64, C66, B78))</f>
        <v xml:space="preserve"> </v>
      </c>
      <c r="K78" s="5"/>
      <c r="L78" s="5" t="str">
        <f>IF(D62=0," ",AVERAGE(D62, D64, D66, C78))</f>
        <v xml:space="preserve"> </v>
      </c>
      <c r="M78" s="5"/>
      <c r="N78" s="5" t="str">
        <f>IF(E62=0," ",AVERAGE(E62, E64, E66, D78))</f>
        <v xml:space="preserve"> </v>
      </c>
      <c r="O78" s="5"/>
      <c r="P78" s="3" t="s">
        <v>3</v>
      </c>
      <c r="Q78" s="66">
        <f>IF(E78=0," ",E78)</f>
        <v>98.5</v>
      </c>
      <c r="R78" s="66"/>
      <c r="S78" s="66">
        <f>IF(F78=0," ",F78)</f>
        <v>12</v>
      </c>
      <c r="T78" s="66"/>
      <c r="U78" s="12">
        <f t="shared" ref="U78:U109" si="2">IF(G78=0," ",G78)</f>
        <v>40</v>
      </c>
      <c r="V78" s="19">
        <f>IF(OR(A38="No",U78=0)," ",U78)</f>
        <v>40</v>
      </c>
      <c r="W78" s="19"/>
      <c r="X78" s="5" t="str">
        <f>IF(C62=0," ",AVERAGE(F62, F64, F66, U78))</f>
        <v xml:space="preserve"> </v>
      </c>
      <c r="Y78" s="5"/>
      <c r="Z78" s="17">
        <v>0.33333333333333331</v>
      </c>
      <c r="AA78" t="s">
        <v>81</v>
      </c>
    </row>
    <row r="79" spans="1:27" x14ac:dyDescent="0.25">
      <c r="A79" s="3" t="s">
        <v>4</v>
      </c>
      <c r="B79" s="8">
        <f>IF(B10=0,NA(),B10)</f>
        <v>125</v>
      </c>
      <c r="C79" s="11">
        <f>IF(C10=0,NA(),C10)</f>
        <v>85</v>
      </c>
      <c r="D79" s="26">
        <f>IF(D10=0,NA(),D10)</f>
        <v>72</v>
      </c>
      <c r="E79" s="54">
        <f t="shared" ref="E79:F97" si="3">IF(E10=0,NA(),E10)</f>
        <v>98.5</v>
      </c>
      <c r="F79" s="56">
        <f t="shared" si="3"/>
        <v>13</v>
      </c>
      <c r="G79" s="19">
        <f t="shared" si="1"/>
        <v>40</v>
      </c>
      <c r="H79" s="19"/>
      <c r="I79" s="19">
        <f>IF(OR(A35="No",D79=0)," ",D79)</f>
        <v>72</v>
      </c>
      <c r="J79" s="5"/>
      <c r="K79" s="5" t="str">
        <f>IF(C63=0," ",AVERAGE(C63, C65, C67, B79))</f>
        <v xml:space="preserve"> </v>
      </c>
      <c r="L79" s="5"/>
      <c r="M79" s="5" t="str">
        <f>IF(D63=0," ",AVERAGE(D63, D65, D67, C79))</f>
        <v xml:space="preserve"> </v>
      </c>
      <c r="N79" s="5"/>
      <c r="O79" s="5" t="str">
        <f>IF(E63=0," ",AVERAGE(E63, E65, E67, D79))</f>
        <v xml:space="preserve"> </v>
      </c>
      <c r="P79" s="3" t="s">
        <v>4</v>
      </c>
      <c r="Q79" s="66"/>
      <c r="R79" s="66">
        <f>IF(E79=0," ",E79)</f>
        <v>98.5</v>
      </c>
      <c r="S79" s="66"/>
      <c r="T79" s="66">
        <f>IF(F79=0," ",F79)</f>
        <v>13</v>
      </c>
      <c r="U79" s="12">
        <f t="shared" si="2"/>
        <v>40</v>
      </c>
      <c r="V79" s="19"/>
      <c r="W79" s="19">
        <f>IF(OR(A38="No",U79=0)," ",U79)</f>
        <v>40</v>
      </c>
      <c r="X79" s="5"/>
      <c r="Y79" s="5" t="str">
        <f>IF(C63=0," ",AVERAGE(F63, F65, F67, U79))</f>
        <v xml:space="preserve"> </v>
      </c>
    </row>
    <row r="80" spans="1:27" x14ac:dyDescent="0.25">
      <c r="A80" s="3" t="s">
        <v>5</v>
      </c>
      <c r="B80" s="8">
        <f>IF(B11=0,NA(),B11)</f>
        <v>130</v>
      </c>
      <c r="C80" s="11">
        <f>IF(C11=0,NA(),C11)</f>
        <v>98</v>
      </c>
      <c r="D80" s="26">
        <f>IF(D11=0,NA(),D11)</f>
        <v>78</v>
      </c>
      <c r="E80" s="54">
        <f t="shared" si="3"/>
        <v>98.5</v>
      </c>
      <c r="F80" s="56">
        <f t="shared" si="3"/>
        <v>12</v>
      </c>
      <c r="G80" s="19">
        <f t="shared" si="1"/>
        <v>32</v>
      </c>
      <c r="H80" s="19">
        <f>IF(OR(A35="No", D80=0)," ",D80)</f>
        <v>78</v>
      </c>
      <c r="I80" s="19"/>
      <c r="J80" s="5" t="str">
        <f>IF(C64=0," ",AVERAGE(C64, C66, B78, B80))</f>
        <v xml:space="preserve"> </v>
      </c>
      <c r="K80" s="5"/>
      <c r="L80" s="5" t="str">
        <f>IF(D64=0," ",AVERAGE(D64, D66, C78, C80))</f>
        <v xml:space="preserve"> </v>
      </c>
      <c r="M80" s="5"/>
      <c r="N80" s="5" t="str">
        <f>IF(E64=0," ",AVERAGE(E64, E66, D78, D80))</f>
        <v xml:space="preserve"> </v>
      </c>
      <c r="O80" s="5"/>
      <c r="P80" s="3" t="s">
        <v>5</v>
      </c>
      <c r="Q80" s="66">
        <f t="shared" ref="Q80:Q138" si="4">IF(E80=0," ",E80)</f>
        <v>98.5</v>
      </c>
      <c r="R80" s="66"/>
      <c r="S80" s="66">
        <f t="shared" ref="S80:S138" si="5">IF(F80=0," ",F80)</f>
        <v>12</v>
      </c>
      <c r="T80" s="66"/>
      <c r="U80" s="12">
        <f t="shared" si="2"/>
        <v>32</v>
      </c>
      <c r="V80" s="19">
        <f>IF(OR(A38="No",U80=0)," ",U80)</f>
        <v>32</v>
      </c>
      <c r="W80" s="19"/>
      <c r="X80" s="5" t="str">
        <f>IF(C64=0," ",AVERAGE(F64, F66, U78, U80))</f>
        <v xml:space="preserve"> </v>
      </c>
      <c r="Y80" s="5"/>
    </row>
    <row r="81" spans="1:25" x14ac:dyDescent="0.25">
      <c r="A81" s="3" t="s">
        <v>6</v>
      </c>
      <c r="B81" s="8">
        <f>IF(B12=0,NA(),B12)</f>
        <v>135</v>
      </c>
      <c r="C81" s="11">
        <f>IF(C12=0,NA(),C12)</f>
        <v>92</v>
      </c>
      <c r="D81" s="26">
        <f>IF(D12=0,NA(),D12)</f>
        <v>80</v>
      </c>
      <c r="E81" s="54">
        <f t="shared" si="3"/>
        <v>98.6</v>
      </c>
      <c r="F81" s="56">
        <f t="shared" si="3"/>
        <v>14</v>
      </c>
      <c r="G81" s="19">
        <f t="shared" si="1"/>
        <v>43</v>
      </c>
      <c r="H81" s="19"/>
      <c r="I81" s="19">
        <f>IF(OR(A35="No",D81=0)," ",D81)</f>
        <v>80</v>
      </c>
      <c r="J81" s="5"/>
      <c r="K81" s="5" t="str">
        <f>IF(C65=0," ",AVERAGE(C65, C67, B79, B81))</f>
        <v xml:space="preserve"> </v>
      </c>
      <c r="L81" s="5"/>
      <c r="M81" s="5" t="str">
        <f>IF(D65=0," ",AVERAGE(D65, D67, C79, C81))</f>
        <v xml:space="preserve"> </v>
      </c>
      <c r="N81" s="5"/>
      <c r="O81" s="5" t="str">
        <f>IF(E65=0," ",AVERAGE(E65, E67, D79, D81))</f>
        <v xml:space="preserve"> </v>
      </c>
      <c r="P81" s="3" t="s">
        <v>6</v>
      </c>
      <c r="Q81" s="66"/>
      <c r="R81" s="66">
        <f t="shared" ref="R81:R139" si="6">IF(E81=0," ",E81)</f>
        <v>98.6</v>
      </c>
      <c r="S81" s="66"/>
      <c r="T81" s="66">
        <f t="shared" ref="T81:T139" si="7">IF(F81=0," ",F81)</f>
        <v>14</v>
      </c>
      <c r="U81" s="12">
        <f t="shared" si="2"/>
        <v>43</v>
      </c>
      <c r="V81" s="19"/>
      <c r="W81" s="19">
        <f>IF(OR(A38="No",U81=0)," ",U81)</f>
        <v>43</v>
      </c>
      <c r="X81" s="5"/>
      <c r="Y81" s="5" t="str">
        <f>IF(C65=0," ",AVERAGE(F65, F67, U79, U81))</f>
        <v xml:space="preserve"> </v>
      </c>
    </row>
    <row r="82" spans="1:25" x14ac:dyDescent="0.25">
      <c r="A82" s="3" t="s">
        <v>7</v>
      </c>
      <c r="B82" s="8">
        <f>IF(B13=0,NA(),B13)</f>
        <v>125</v>
      </c>
      <c r="C82" s="11">
        <f>IF(C13=0,NA(),C13)</f>
        <v>88</v>
      </c>
      <c r="D82" s="26">
        <f>IF(D13=0,NA(),D13)</f>
        <v>74</v>
      </c>
      <c r="E82" s="54">
        <f t="shared" si="3"/>
        <v>98.7</v>
      </c>
      <c r="F82" s="56">
        <f t="shared" si="3"/>
        <v>13</v>
      </c>
      <c r="G82" s="19">
        <f t="shared" si="1"/>
        <v>37</v>
      </c>
      <c r="H82" s="19">
        <f>IF(OR(A35="No", D82=0)," ",D82)</f>
        <v>74</v>
      </c>
      <c r="I82" s="19"/>
      <c r="J82" s="5" t="str">
        <f>IF(C66=0," ",AVERAGE(C66, B78, B80, B82))</f>
        <v xml:space="preserve"> </v>
      </c>
      <c r="K82" s="5"/>
      <c r="L82" s="5" t="str">
        <f>IF(D66=0," ",AVERAGE(D66, C78, C80, C82))</f>
        <v xml:space="preserve"> </v>
      </c>
      <c r="M82" s="5"/>
      <c r="N82" s="5" t="str">
        <f>IF(E66=0," ",AVERAGE(E66, D78, D80, D82))</f>
        <v xml:space="preserve"> </v>
      </c>
      <c r="O82" s="5"/>
      <c r="P82" s="3" t="s">
        <v>7</v>
      </c>
      <c r="Q82" s="66">
        <f t="shared" si="4"/>
        <v>98.7</v>
      </c>
      <c r="R82" s="66"/>
      <c r="S82" s="66">
        <f t="shared" si="5"/>
        <v>13</v>
      </c>
      <c r="T82" s="66"/>
      <c r="U82" s="12">
        <f t="shared" si="2"/>
        <v>37</v>
      </c>
      <c r="V82" s="19">
        <f>IF(OR(A38="No",U82=0)," ",U82)</f>
        <v>37</v>
      </c>
      <c r="W82" s="19"/>
      <c r="X82" s="5" t="str">
        <f>IF(C66=0," ",AVERAGE(F66, U78, U80, U82))</f>
        <v xml:space="preserve"> </v>
      </c>
      <c r="Y82" s="5"/>
    </row>
    <row r="83" spans="1:25" x14ac:dyDescent="0.25">
      <c r="A83" s="3" t="s">
        <v>8</v>
      </c>
      <c r="B83" s="8">
        <f>IF(B14=0,NA(),B14)</f>
        <v>130</v>
      </c>
      <c r="C83" s="11">
        <f>IF(C14=0,NA(),C14)</f>
        <v>82</v>
      </c>
      <c r="D83" s="26">
        <f>IF(D14=0,NA(),D14)</f>
        <v>78</v>
      </c>
      <c r="E83" s="54">
        <f t="shared" si="3"/>
        <v>98.6</v>
      </c>
      <c r="F83" s="56">
        <f t="shared" si="3"/>
        <v>15</v>
      </c>
      <c r="G83" s="19">
        <f t="shared" si="1"/>
        <v>48</v>
      </c>
      <c r="H83" s="19"/>
      <c r="I83" s="19">
        <f>IF(OR(A35="No",D83=0)," ",D83)</f>
        <v>78</v>
      </c>
      <c r="J83" s="5"/>
      <c r="K83" s="5" t="str">
        <f>IF(C67=0," ",AVERAGE(C67, B79, B81, B83))</f>
        <v xml:space="preserve"> </v>
      </c>
      <c r="L83" s="5"/>
      <c r="M83" s="5" t="str">
        <f>IF(D67=0," ",AVERAGE(D67, C79, C81, C83))</f>
        <v xml:space="preserve"> </v>
      </c>
      <c r="N83" s="5"/>
      <c r="O83" s="5" t="str">
        <f>IF(E67=0," ",AVERAGE(E67, D79, D81, D83))</f>
        <v xml:space="preserve"> </v>
      </c>
      <c r="P83" s="3" t="s">
        <v>8</v>
      </c>
      <c r="Q83" s="66"/>
      <c r="R83" s="66">
        <f t="shared" si="6"/>
        <v>98.6</v>
      </c>
      <c r="S83" s="66"/>
      <c r="T83" s="66">
        <f t="shared" si="7"/>
        <v>15</v>
      </c>
      <c r="U83" s="12">
        <f t="shared" si="2"/>
        <v>48</v>
      </c>
      <c r="V83" s="19"/>
      <c r="W83" s="19">
        <f>IF(OR(A38="No",U83=0)," ",U83)</f>
        <v>48</v>
      </c>
      <c r="X83" s="5"/>
      <c r="Y83" s="5" t="str">
        <f>IF(C67=0," ",AVERAGE(F67, U79, U81, U83))</f>
        <v xml:space="preserve"> </v>
      </c>
    </row>
    <row r="84" spans="1:25" x14ac:dyDescent="0.25">
      <c r="A84" s="3" t="s">
        <v>9</v>
      </c>
      <c r="B84" s="8">
        <f>IF(B15=0,NA(),B15)</f>
        <v>134</v>
      </c>
      <c r="C84" s="11">
        <f>IF(C15=0,NA(),C15)</f>
        <v>84</v>
      </c>
      <c r="D84" s="26">
        <f>IF(D15=0,NA(),D15)</f>
        <v>73</v>
      </c>
      <c r="E84" s="54">
        <f t="shared" si="3"/>
        <v>98.8</v>
      </c>
      <c r="F84" s="56">
        <f t="shared" si="3"/>
        <v>14</v>
      </c>
      <c r="G84" s="19">
        <f t="shared" si="1"/>
        <v>50</v>
      </c>
      <c r="H84" s="19">
        <f>IF(OR(A35="No", D84=0)," ",D84)</f>
        <v>73</v>
      </c>
      <c r="I84" s="19"/>
      <c r="J84" s="5">
        <f>IF(B84=" "," ",AVERAGE(B84,B82,B80,B78))</f>
        <v>127.25</v>
      </c>
      <c r="K84" s="5"/>
      <c r="L84" s="5">
        <f>IF(C84=" "," ",AVERAGE(C84,C82,C80,C78))</f>
        <v>87.5</v>
      </c>
      <c r="M84" s="5" t="e">
        <f>IF(#REF!=0," ",AVERAGE(#REF!, D165, D167, C84))</f>
        <v>#REF!</v>
      </c>
      <c r="N84" s="5">
        <f>IF(D84=" "," ",AVERAGE(D84,D82,D80,D78))</f>
        <v>73.75</v>
      </c>
      <c r="O84" s="5"/>
      <c r="P84" s="3" t="s">
        <v>9</v>
      </c>
      <c r="Q84" s="66">
        <f t="shared" si="4"/>
        <v>98.8</v>
      </c>
      <c r="R84" s="66"/>
      <c r="S84" s="66">
        <f t="shared" si="5"/>
        <v>14</v>
      </c>
      <c r="T84" s="66"/>
      <c r="U84" s="12">
        <f t="shared" si="2"/>
        <v>50</v>
      </c>
      <c r="V84" s="19">
        <f>IF(OR(A38="No",U84=0)," ",U84)</f>
        <v>50</v>
      </c>
      <c r="W84" s="19"/>
      <c r="X84" s="5">
        <f>IF(B84=" "," ",AVERAGE(U84,U82,U80,U78))</f>
        <v>39.75</v>
      </c>
      <c r="Y84" s="5" t="e">
        <f>IF(#REF!=0," ",AVERAGE(#REF!, F165, F167, U84))</f>
        <v>#REF!</v>
      </c>
    </row>
    <row r="85" spans="1:25" x14ac:dyDescent="0.25">
      <c r="A85" s="3" t="s">
        <v>10</v>
      </c>
      <c r="B85" s="8">
        <f>IF(B16=0,NA(),B16)</f>
        <v>144</v>
      </c>
      <c r="C85" s="11">
        <f>IF(C16=0,NA(),C16)</f>
        <v>90</v>
      </c>
      <c r="D85" s="26">
        <f>IF(D16=0,NA(),D16)</f>
        <v>75</v>
      </c>
      <c r="E85" s="54">
        <f t="shared" si="3"/>
        <v>98.9</v>
      </c>
      <c r="F85" s="56">
        <f t="shared" si="3"/>
        <v>13</v>
      </c>
      <c r="G85" s="19">
        <f t="shared" si="1"/>
        <v>54</v>
      </c>
      <c r="H85" s="19"/>
      <c r="I85" s="19">
        <f>IF(OR(A35="No",D85=0)," ",D85)</f>
        <v>75</v>
      </c>
      <c r="J85" s="5"/>
      <c r="K85" s="5">
        <f>IF(B85=" "," ",AVERAGE(B85,B83,B81,B79))</f>
        <v>133.5</v>
      </c>
      <c r="L85" s="5"/>
      <c r="M85" s="5">
        <f>IF(C85=" "," ",AVERAGE(C85,C83,C81,C79))</f>
        <v>87.25</v>
      </c>
      <c r="N85" s="5"/>
      <c r="O85" s="5">
        <f>IF(D85=" "," ",AVERAGE(D85,D83,D81,D79))</f>
        <v>76.25</v>
      </c>
      <c r="P85" s="3" t="s">
        <v>10</v>
      </c>
      <c r="Q85" s="66"/>
      <c r="R85" s="66">
        <f t="shared" si="6"/>
        <v>98.9</v>
      </c>
      <c r="S85" s="66"/>
      <c r="T85" s="66">
        <f t="shared" si="7"/>
        <v>13</v>
      </c>
      <c r="U85" s="12">
        <f t="shared" si="2"/>
        <v>54</v>
      </c>
      <c r="V85" s="19"/>
      <c r="W85" s="19">
        <f>IF(OR(A38="No",U85=0)," ",U85)</f>
        <v>54</v>
      </c>
      <c r="X85" s="5"/>
      <c r="Y85" s="5">
        <f>IF(B85=" "," ",AVERAGE(U85, U83, U81, U79))</f>
        <v>46.25</v>
      </c>
    </row>
    <row r="86" spans="1:25" x14ac:dyDescent="0.25">
      <c r="A86" s="3" t="s">
        <v>11</v>
      </c>
      <c r="B86" s="8">
        <f>IF(B17=0,NA(),B17)</f>
        <v>140</v>
      </c>
      <c r="C86" s="11">
        <f>IF(C17=0,NA(),C17)</f>
        <v>88</v>
      </c>
      <c r="D86" s="26">
        <f>IF(D17=0,NA(),D17)</f>
        <v>72</v>
      </c>
      <c r="E86" s="54">
        <f t="shared" si="3"/>
        <v>98.8</v>
      </c>
      <c r="F86" s="56">
        <f t="shared" si="3"/>
        <v>13</v>
      </c>
      <c r="G86" s="19">
        <f t="shared" si="1"/>
        <v>52</v>
      </c>
      <c r="H86" s="19">
        <f>IF(OR(A35="No", D86=0)," ",D86)</f>
        <v>72</v>
      </c>
      <c r="I86" s="19"/>
      <c r="J86" s="5">
        <f>IF(B86=" "," ",AVERAGE(B86,B84,B82,B80))</f>
        <v>132.25</v>
      </c>
      <c r="K86" s="5"/>
      <c r="L86" s="5">
        <f>IF(C86=" "," ",AVERAGE(C86,C84,C82,C80))</f>
        <v>89.5</v>
      </c>
      <c r="M86" s="5"/>
      <c r="N86" s="5">
        <f>IF(D86=" "," ",AVERAGE(D86,D84,D82,D80))</f>
        <v>74.25</v>
      </c>
      <c r="O86" s="5"/>
      <c r="P86" s="3" t="s">
        <v>11</v>
      </c>
      <c r="Q86" s="66">
        <f t="shared" si="4"/>
        <v>98.8</v>
      </c>
      <c r="R86" s="66"/>
      <c r="S86" s="66">
        <f t="shared" si="5"/>
        <v>13</v>
      </c>
      <c r="T86" s="66"/>
      <c r="U86" s="12">
        <f t="shared" si="2"/>
        <v>52</v>
      </c>
      <c r="V86" s="19">
        <f>IF(OR(A38="No",U86=0)," ",U86)</f>
        <v>52</v>
      </c>
      <c r="W86" s="19"/>
      <c r="X86" s="5">
        <f>IF(B86=" "," ",AVERAGE(U86,U84,U82,U80))</f>
        <v>42.75</v>
      </c>
      <c r="Y86" s="5"/>
    </row>
    <row r="87" spans="1:25" x14ac:dyDescent="0.25">
      <c r="A87" s="3" t="s">
        <v>12</v>
      </c>
      <c r="B87" s="8">
        <f>IF(B18=0,NA(),B18)</f>
        <v>138</v>
      </c>
      <c r="C87" s="11">
        <f>IF(C18=0,NA(),C18)</f>
        <v>83</v>
      </c>
      <c r="D87" s="26">
        <f>IF(D18=0,NA(),D18)</f>
        <v>78</v>
      </c>
      <c r="E87" s="54">
        <f t="shared" si="3"/>
        <v>98.7</v>
      </c>
      <c r="F87" s="56">
        <f t="shared" si="3"/>
        <v>12</v>
      </c>
      <c r="G87" s="19">
        <f t="shared" si="1"/>
        <v>55</v>
      </c>
      <c r="H87" s="19"/>
      <c r="I87" s="19">
        <f>IF(OR(A35="No",D87=0)," ",D87)</f>
        <v>78</v>
      </c>
      <c r="J87" s="5"/>
      <c r="K87" s="5">
        <f>IF(B87=" "," ",AVERAGE(B87,B85,B83,B81))</f>
        <v>136.75</v>
      </c>
      <c r="L87" s="5"/>
      <c r="M87" s="5">
        <f>IF(C87=" "," ",AVERAGE(C87,C85,C83,C81))</f>
        <v>86.75</v>
      </c>
      <c r="N87" s="5"/>
      <c r="O87" s="5">
        <f>IF(D87=" "," ",AVERAGE(D87,D85,D83,D81))</f>
        <v>77.75</v>
      </c>
      <c r="P87" s="3" t="s">
        <v>12</v>
      </c>
      <c r="Q87" s="66"/>
      <c r="R87" s="66">
        <f t="shared" si="6"/>
        <v>98.7</v>
      </c>
      <c r="S87" s="66"/>
      <c r="T87" s="66">
        <f t="shared" si="7"/>
        <v>12</v>
      </c>
      <c r="U87" s="12">
        <f t="shared" si="2"/>
        <v>55</v>
      </c>
      <c r="V87" s="19"/>
      <c r="W87" s="19">
        <f>IF(OR(A38="No",U87=0)," ",U87)</f>
        <v>55</v>
      </c>
      <c r="X87" s="5"/>
      <c r="Y87" s="5">
        <f>IF(B87=" "," ",AVERAGE(U87, U85, U83, U81))</f>
        <v>50</v>
      </c>
    </row>
    <row r="88" spans="1:25" x14ac:dyDescent="0.25">
      <c r="A88" s="3" t="s">
        <v>13</v>
      </c>
      <c r="B88" s="8">
        <f>IF(B19=0,NA(),B19)</f>
        <v>128</v>
      </c>
      <c r="C88" s="11">
        <f>IF(C19=0,NA(),C19)</f>
        <v>78</v>
      </c>
      <c r="D88" s="26">
        <f>IF(D19=0,NA(),D19)</f>
        <v>80</v>
      </c>
      <c r="E88" s="54">
        <f t="shared" si="3"/>
        <v>98.6</v>
      </c>
      <c r="F88" s="56">
        <f t="shared" si="3"/>
        <v>11</v>
      </c>
      <c r="G88" s="19">
        <f t="shared" si="1"/>
        <v>50</v>
      </c>
      <c r="H88" s="19">
        <f>IF(OR(A35="No", D88=0)," ",D88)</f>
        <v>80</v>
      </c>
      <c r="I88" s="19"/>
      <c r="J88" s="5">
        <f>IF(B88=" "," ",AVERAGE(B88,B86,B84,B82))</f>
        <v>131.75</v>
      </c>
      <c r="K88" s="5"/>
      <c r="L88" s="5">
        <f>IF(C88=" "," ",AVERAGE(C88,C86,C84,C82))</f>
        <v>84.5</v>
      </c>
      <c r="M88" s="5"/>
      <c r="N88" s="5">
        <f>IF(D88=" "," ",AVERAGE(D88,D86,D84,D82))</f>
        <v>74.75</v>
      </c>
      <c r="O88" s="5"/>
      <c r="P88" s="3" t="s">
        <v>13</v>
      </c>
      <c r="Q88" s="66">
        <f t="shared" si="4"/>
        <v>98.6</v>
      </c>
      <c r="R88" s="66"/>
      <c r="S88" s="66">
        <f t="shared" si="5"/>
        <v>11</v>
      </c>
      <c r="T88" s="66"/>
      <c r="U88" s="12">
        <f t="shared" si="2"/>
        <v>50</v>
      </c>
      <c r="V88" s="19">
        <f>IF(OR(A38="No",U88=0)," ",U88)</f>
        <v>50</v>
      </c>
      <c r="W88" s="19"/>
      <c r="X88" s="5">
        <f>IF(B88=" "," ",AVERAGE(U88,U86,U84,U82))</f>
        <v>47.25</v>
      </c>
      <c r="Y88" s="5"/>
    </row>
    <row r="89" spans="1:25" x14ac:dyDescent="0.25">
      <c r="A89" s="3" t="s">
        <v>14</v>
      </c>
      <c r="B89" s="8">
        <f>IF(B20=0,NA(),B20)</f>
        <v>118</v>
      </c>
      <c r="C89" s="11">
        <f>IF(C20=0,NA(),C20)</f>
        <v>80</v>
      </c>
      <c r="D89" s="26">
        <f>IF(D20=0,NA(),D20)</f>
        <v>86</v>
      </c>
      <c r="E89" s="54">
        <f t="shared" si="3"/>
        <v>98.6</v>
      </c>
      <c r="F89" s="56">
        <f t="shared" si="3"/>
        <v>11</v>
      </c>
      <c r="G89" s="19">
        <f t="shared" si="1"/>
        <v>38</v>
      </c>
      <c r="H89" s="19"/>
      <c r="I89" s="19">
        <f>IF(OR(A35="No",D89=0)," ",D89)</f>
        <v>86</v>
      </c>
      <c r="J89" s="5"/>
      <c r="K89" s="5">
        <f>IF(B89=" "," ",AVERAGE(B89,B87,B85,B83))</f>
        <v>132.5</v>
      </c>
      <c r="L89" s="5"/>
      <c r="M89" s="5">
        <f>IF(C89=" "," ",AVERAGE(C89,C87,C85,C83))</f>
        <v>83.75</v>
      </c>
      <c r="N89" s="5"/>
      <c r="O89" s="5">
        <f>IF(D89=" "," ",AVERAGE(D89,D87,D85,D83))</f>
        <v>79.25</v>
      </c>
      <c r="P89" s="3" t="s">
        <v>14</v>
      </c>
      <c r="Q89" s="66"/>
      <c r="R89" s="66">
        <f t="shared" si="6"/>
        <v>98.6</v>
      </c>
      <c r="S89" s="66"/>
      <c r="T89" s="66">
        <f t="shared" si="7"/>
        <v>11</v>
      </c>
      <c r="U89" s="12">
        <f t="shared" si="2"/>
        <v>38</v>
      </c>
      <c r="V89" s="19"/>
      <c r="W89" s="19">
        <f>IF(OR(A38="No",U89=0)," ",U89)</f>
        <v>38</v>
      </c>
      <c r="X89" s="5"/>
      <c r="Y89" s="5">
        <f>IF(B89=" "," ",AVERAGE(U89, U87, U85, U83))</f>
        <v>48.75</v>
      </c>
    </row>
    <row r="90" spans="1:25" x14ac:dyDescent="0.25">
      <c r="A90" s="3" t="s">
        <v>15</v>
      </c>
      <c r="B90" s="8">
        <f>IF(B21=0,NA(),B21)</f>
        <v>124</v>
      </c>
      <c r="C90" s="11">
        <f>IF(C21=0,NA(),C21)</f>
        <v>82</v>
      </c>
      <c r="D90" s="26">
        <f>IF(D21=0,NA(),D21)</f>
        <v>75</v>
      </c>
      <c r="E90" s="54">
        <f t="shared" si="3"/>
        <v>98.5</v>
      </c>
      <c r="F90" s="56">
        <f t="shared" si="3"/>
        <v>12</v>
      </c>
      <c r="G90" s="19">
        <f t="shared" si="1"/>
        <v>42</v>
      </c>
      <c r="H90" s="19">
        <f>IF(OR(A35="No", D90=0)," ",D90)</f>
        <v>75</v>
      </c>
      <c r="I90" s="19"/>
      <c r="J90" s="5">
        <f>IF(B90=" "," ",AVERAGE(B90,B88,B86,B84))</f>
        <v>131.5</v>
      </c>
      <c r="K90" s="5"/>
      <c r="L90" s="5">
        <f>IF(C90=" "," ",AVERAGE(C90,C88,C86,C84))</f>
        <v>83</v>
      </c>
      <c r="M90" s="5"/>
      <c r="N90" s="5">
        <f>IF(D90=" "," ",AVERAGE(D90,D88,D86,D84))</f>
        <v>75</v>
      </c>
      <c r="O90" s="5"/>
      <c r="P90" s="3" t="s">
        <v>15</v>
      </c>
      <c r="Q90" s="66">
        <f t="shared" si="4"/>
        <v>98.5</v>
      </c>
      <c r="R90" s="66"/>
      <c r="S90" s="66">
        <f t="shared" si="5"/>
        <v>12</v>
      </c>
      <c r="T90" s="66"/>
      <c r="U90" s="12">
        <f t="shared" si="2"/>
        <v>42</v>
      </c>
      <c r="V90" s="19">
        <f>IF(OR(A38="No",U90=0)," ",U90)</f>
        <v>42</v>
      </c>
      <c r="W90" s="19"/>
      <c r="X90" s="5">
        <f>IF(B90=" "," ",AVERAGE(U90,U88,U86,U84))</f>
        <v>48.5</v>
      </c>
      <c r="Y90" s="5"/>
    </row>
    <row r="91" spans="1:25" x14ac:dyDescent="0.25">
      <c r="A91" s="3" t="s">
        <v>16</v>
      </c>
      <c r="B91" s="8">
        <f>IF(B22=0,NA(),B22)</f>
        <v>133</v>
      </c>
      <c r="C91" s="11">
        <f>IF(C22=0,NA(),C22)</f>
        <v>86</v>
      </c>
      <c r="D91" s="26">
        <f>IF(D22=0,NA(),D22)</f>
        <v>78</v>
      </c>
      <c r="E91" s="54">
        <f t="shared" si="3"/>
        <v>98.6</v>
      </c>
      <c r="F91" s="56">
        <f t="shared" si="3"/>
        <v>14</v>
      </c>
      <c r="G91" s="19">
        <f t="shared" si="1"/>
        <v>47</v>
      </c>
      <c r="H91" s="19"/>
      <c r="I91" s="19">
        <f>IF(OR(A35="No",D91=0)," ",D91)</f>
        <v>78</v>
      </c>
      <c r="J91" s="5"/>
      <c r="K91" s="5">
        <f>IF(B91=" "," ",AVERAGE(B91,B89,B87,B85))</f>
        <v>133.25</v>
      </c>
      <c r="L91" s="5"/>
      <c r="M91" s="5">
        <f>IF(C91=" "," ",AVERAGE(C91,C89,C87,C85))</f>
        <v>84.75</v>
      </c>
      <c r="N91" s="5"/>
      <c r="O91" s="5">
        <f>IF(D91=" "," ",AVERAGE(D91,D89,D87,D85))</f>
        <v>79.25</v>
      </c>
      <c r="P91" s="3" t="s">
        <v>16</v>
      </c>
      <c r="Q91" s="66"/>
      <c r="R91" s="66">
        <f t="shared" si="6"/>
        <v>98.6</v>
      </c>
      <c r="S91" s="66"/>
      <c r="T91" s="66">
        <f t="shared" si="7"/>
        <v>14</v>
      </c>
      <c r="U91" s="12">
        <f t="shared" si="2"/>
        <v>47</v>
      </c>
      <c r="V91" s="19"/>
      <c r="W91" s="19">
        <f>IF(OR(A38="No",U91=0)," ",U91)</f>
        <v>47</v>
      </c>
      <c r="X91" s="5"/>
      <c r="Y91" s="5">
        <f>IF(B91=" "," ",AVERAGE(U91, U89, U87, U85))</f>
        <v>48.5</v>
      </c>
    </row>
    <row r="92" spans="1:25" x14ac:dyDescent="0.25">
      <c r="A92" s="4" t="s">
        <v>17</v>
      </c>
      <c r="B92" s="8">
        <f>IF(B23=0,NA(),B23)</f>
        <v>140</v>
      </c>
      <c r="C92" s="11">
        <f>IF(C23=0,NA(),C23)</f>
        <v>90</v>
      </c>
      <c r="D92" s="26">
        <f>IF(D23=0,NA(),D23)</f>
        <v>70</v>
      </c>
      <c r="E92" s="54">
        <f t="shared" si="3"/>
        <v>98.8</v>
      </c>
      <c r="F92" s="56">
        <f t="shared" si="3"/>
        <v>15</v>
      </c>
      <c r="G92" s="19">
        <f t="shared" si="1"/>
        <v>50</v>
      </c>
      <c r="H92" s="19">
        <f>IF(OR(A35="No", D92=0)," ",D92)</f>
        <v>70</v>
      </c>
      <c r="I92" s="19"/>
      <c r="J92" s="5">
        <f>IF(B92=" "," ",AVERAGE(B92,B90,B88,B86))</f>
        <v>133</v>
      </c>
      <c r="K92" s="5"/>
      <c r="L92" s="5">
        <f>IF(C92=" "," ",AVERAGE(C92,C90,C88,C86))</f>
        <v>84.5</v>
      </c>
      <c r="M92" s="5"/>
      <c r="N92" s="5">
        <f>IF(D92=" "," ",AVERAGE(D92,D90,D88,D86))</f>
        <v>74.25</v>
      </c>
      <c r="O92" s="5"/>
      <c r="P92" s="3" t="s">
        <v>17</v>
      </c>
      <c r="Q92" s="66">
        <f t="shared" si="4"/>
        <v>98.8</v>
      </c>
      <c r="R92" s="66"/>
      <c r="S92" s="66">
        <f t="shared" si="5"/>
        <v>15</v>
      </c>
      <c r="T92" s="66"/>
      <c r="U92" s="12">
        <f t="shared" si="2"/>
        <v>50</v>
      </c>
      <c r="V92" s="19">
        <f>IF(OR(A38="No",U92=0)," ",U92)</f>
        <v>50</v>
      </c>
      <c r="W92" s="19"/>
      <c r="X92" s="5">
        <f>IF(B92=" "," ",AVERAGE(U92,U90,U88,U86))</f>
        <v>48.5</v>
      </c>
      <c r="Y92" s="5"/>
    </row>
    <row r="93" spans="1:25" x14ac:dyDescent="0.25">
      <c r="A93" s="4" t="s">
        <v>18</v>
      </c>
      <c r="B93" s="8">
        <f>IF(B24=0,NA(),B24)</f>
        <v>145</v>
      </c>
      <c r="C93" s="11">
        <f>IF(C24=0,NA(),C24)</f>
        <v>92</v>
      </c>
      <c r="D93" s="26">
        <f>IF(D24=0,NA(),D24)</f>
        <v>72</v>
      </c>
      <c r="E93" s="54">
        <f t="shared" si="3"/>
        <v>98.7</v>
      </c>
      <c r="F93" s="56">
        <f t="shared" si="3"/>
        <v>16</v>
      </c>
      <c r="G93" s="19">
        <f t="shared" si="1"/>
        <v>53</v>
      </c>
      <c r="H93" s="19"/>
      <c r="I93" s="19">
        <f>IF(OR(A35="No",D93=0)," ",D93)</f>
        <v>72</v>
      </c>
      <c r="J93" s="5"/>
      <c r="K93" s="5">
        <f>IF(B93=" "," ",AVERAGE(B93,B91,B89,B87))</f>
        <v>133.5</v>
      </c>
      <c r="L93" s="5"/>
      <c r="M93" s="5">
        <f>IF(C93=" "," ",AVERAGE(C93,C91,C89,C87))</f>
        <v>85.25</v>
      </c>
      <c r="N93" s="5"/>
      <c r="O93" s="5">
        <f>IF(D93=" "," ",AVERAGE(D93,D91,D89,D87))</f>
        <v>78.5</v>
      </c>
      <c r="P93" s="3" t="s">
        <v>18</v>
      </c>
      <c r="Q93" s="66"/>
      <c r="R93" s="66">
        <f t="shared" si="6"/>
        <v>98.7</v>
      </c>
      <c r="S93" s="66"/>
      <c r="T93" s="66">
        <f t="shared" si="7"/>
        <v>16</v>
      </c>
      <c r="U93" s="12">
        <f t="shared" si="2"/>
        <v>53</v>
      </c>
      <c r="V93" s="19"/>
      <c r="W93" s="19">
        <f>IF(OR(A38="No",U93=0)," ",U93)</f>
        <v>53</v>
      </c>
      <c r="X93" s="5"/>
      <c r="Y93" s="5">
        <f>IF(B93=" "," ",AVERAGE(U93, U91, U89, U87))</f>
        <v>48.25</v>
      </c>
    </row>
    <row r="94" spans="1:25" x14ac:dyDescent="0.25">
      <c r="A94" s="4" t="s">
        <v>19</v>
      </c>
      <c r="B94" s="8">
        <f>IF(B25=0,NA(),B25)</f>
        <v>138</v>
      </c>
      <c r="C94" s="11">
        <f>IF(C25=0,NA(),C25)</f>
        <v>88</v>
      </c>
      <c r="D94" s="26">
        <f>IF(D25=0,NA(),D25)</f>
        <v>78</v>
      </c>
      <c r="E94" s="54">
        <f t="shared" si="3"/>
        <v>98.9</v>
      </c>
      <c r="F94" s="56">
        <f t="shared" si="3"/>
        <v>15</v>
      </c>
      <c r="G94" s="19">
        <f t="shared" si="1"/>
        <v>50</v>
      </c>
      <c r="H94" s="19">
        <f>IF(OR(A35="No", D94=0)," ",D94)</f>
        <v>78</v>
      </c>
      <c r="I94" s="19"/>
      <c r="J94" s="5">
        <f>IF(B94=" "," ",AVERAGE(B94,B92,B90,B88))</f>
        <v>132.5</v>
      </c>
      <c r="K94" s="5"/>
      <c r="L94" s="5">
        <f>IF(C94=" "," ",AVERAGE(C94,C92,C90,C88))</f>
        <v>84.5</v>
      </c>
      <c r="M94" s="5"/>
      <c r="N94" s="5">
        <f>IF(D94=" "," ",AVERAGE(D94,D92,D90,D88))</f>
        <v>75.75</v>
      </c>
      <c r="O94" s="5"/>
      <c r="P94" s="3" t="s">
        <v>19</v>
      </c>
      <c r="Q94" s="66">
        <f t="shared" si="4"/>
        <v>98.9</v>
      </c>
      <c r="R94" s="66"/>
      <c r="S94" s="66">
        <f t="shared" si="5"/>
        <v>15</v>
      </c>
      <c r="T94" s="66"/>
      <c r="U94" s="12">
        <f t="shared" si="2"/>
        <v>50</v>
      </c>
      <c r="V94" s="19">
        <f>IF(OR(A38="No",U94=0)," ",U94)</f>
        <v>50</v>
      </c>
      <c r="W94" s="19"/>
      <c r="X94" s="5">
        <f>IF(B94=" "," ",AVERAGE(U94,U92,U90,U88))</f>
        <v>48</v>
      </c>
      <c r="Y94" s="5"/>
    </row>
    <row r="95" spans="1:25" x14ac:dyDescent="0.25">
      <c r="A95" s="4" t="s">
        <v>20</v>
      </c>
      <c r="B95" s="8">
        <f>IF(B26=0,NA(),B26)</f>
        <v>132</v>
      </c>
      <c r="C95" s="11">
        <f>IF(C26=0,NA(),C26)</f>
        <v>85</v>
      </c>
      <c r="D95" s="26">
        <f>IF(D26=0,NA(),D26)</f>
        <v>80</v>
      </c>
      <c r="E95" s="54">
        <f t="shared" si="3"/>
        <v>98.9</v>
      </c>
      <c r="F95" s="56">
        <f t="shared" si="3"/>
        <v>14</v>
      </c>
      <c r="G95" s="19">
        <f t="shared" si="1"/>
        <v>47</v>
      </c>
      <c r="H95" s="19"/>
      <c r="I95" s="19">
        <f>IF(OR(A35="No",D95=0)," ",D95)</f>
        <v>80</v>
      </c>
      <c r="J95" s="5"/>
      <c r="K95" s="5">
        <f>IF(B95=" "," ",AVERAGE(B95,B93,B91,B89))</f>
        <v>132</v>
      </c>
      <c r="L95" s="5"/>
      <c r="M95" s="5">
        <f>IF(C95=" "," ",AVERAGE(C95,C93,C91,C89))</f>
        <v>85.75</v>
      </c>
      <c r="N95" s="5"/>
      <c r="O95" s="5">
        <f>IF(D95=" "," ",AVERAGE(D95,D93,D91,D89))</f>
        <v>79</v>
      </c>
      <c r="P95" s="3" t="s">
        <v>20</v>
      </c>
      <c r="Q95" s="66"/>
      <c r="R95" s="66">
        <f t="shared" si="6"/>
        <v>98.9</v>
      </c>
      <c r="S95" s="66"/>
      <c r="T95" s="66">
        <f t="shared" si="7"/>
        <v>14</v>
      </c>
      <c r="U95" s="12">
        <f t="shared" si="2"/>
        <v>47</v>
      </c>
      <c r="V95" s="19"/>
      <c r="W95" s="19">
        <f>IF(OR(A38="No",U95=0)," ",U95)</f>
        <v>47</v>
      </c>
      <c r="X95" s="5"/>
      <c r="Y95" s="5">
        <f>IF(B95=" "," ",AVERAGE(U95, U93, U91, U89))</f>
        <v>46.25</v>
      </c>
    </row>
    <row r="96" spans="1:25" x14ac:dyDescent="0.25">
      <c r="A96" s="4" t="s">
        <v>21</v>
      </c>
      <c r="B96" s="8">
        <f>IF(B27=0,NA(),B27)</f>
        <v>150</v>
      </c>
      <c r="C96" s="11">
        <f>IF(C27=0,NA(),C27)</f>
        <v>94</v>
      </c>
      <c r="D96" s="26">
        <f>IF(D27=0,NA(),D27)</f>
        <v>74</v>
      </c>
      <c r="E96" s="54">
        <f t="shared" si="3"/>
        <v>98.8</v>
      </c>
      <c r="F96" s="56">
        <f t="shared" si="3"/>
        <v>14</v>
      </c>
      <c r="G96" s="19">
        <f t="shared" si="1"/>
        <v>56</v>
      </c>
      <c r="H96" s="19">
        <f>IF(OR(A35="No", D96=0)," ",D96)</f>
        <v>74</v>
      </c>
      <c r="I96" s="19"/>
      <c r="J96" s="5">
        <f>IF(B96=" "," ",AVERAGE(B96,B94,B92,B90))</f>
        <v>138</v>
      </c>
      <c r="K96" s="5"/>
      <c r="L96" s="5">
        <f>IF(C96=" "," ",AVERAGE(C96,C94,C92,C90))</f>
        <v>88.5</v>
      </c>
      <c r="M96" s="5"/>
      <c r="N96" s="5">
        <f>IF(D96=" "," ",AVERAGE(D96,D94,D92,D90))</f>
        <v>74.25</v>
      </c>
      <c r="O96" s="5"/>
      <c r="P96" s="3" t="s">
        <v>21</v>
      </c>
      <c r="Q96" s="66">
        <f t="shared" si="4"/>
        <v>98.8</v>
      </c>
      <c r="R96" s="66"/>
      <c r="S96" s="66">
        <f t="shared" si="5"/>
        <v>14</v>
      </c>
      <c r="T96" s="66"/>
      <c r="U96" s="12">
        <f t="shared" si="2"/>
        <v>56</v>
      </c>
      <c r="V96" s="19">
        <f>IF(OR(A38="No",U96=0)," ",U96)</f>
        <v>56</v>
      </c>
      <c r="W96" s="19"/>
      <c r="X96" s="5">
        <f>IF(B96=" "," ",AVERAGE(U96,U94,U92,U90))</f>
        <v>49.5</v>
      </c>
      <c r="Y96" s="5"/>
    </row>
    <row r="97" spans="1:25" x14ac:dyDescent="0.25">
      <c r="A97" s="4" t="s">
        <v>22</v>
      </c>
      <c r="B97" s="8">
        <f>IF(B28=0,NA(),B28)</f>
        <v>148</v>
      </c>
      <c r="C97" s="11">
        <f>IF(C28=0,NA(),C28)</f>
        <v>92</v>
      </c>
      <c r="D97" s="26">
        <f>IF(D28=0,NA(),D28)</f>
        <v>80</v>
      </c>
      <c r="E97" s="54">
        <f t="shared" si="3"/>
        <v>98.6</v>
      </c>
      <c r="F97" s="56">
        <f t="shared" si="3"/>
        <v>13</v>
      </c>
      <c r="G97" s="19">
        <f t="shared" si="1"/>
        <v>56</v>
      </c>
      <c r="H97" s="19"/>
      <c r="I97" s="19">
        <f>IF(OR(A35="No",D97=0)," ",D97)</f>
        <v>80</v>
      </c>
      <c r="J97" s="5"/>
      <c r="K97" s="5">
        <f>IF(B97=" "," ",AVERAGE(B97,B95,B93,B91))</f>
        <v>139.5</v>
      </c>
      <c r="L97" s="5"/>
      <c r="M97" s="5">
        <f>IF(C97=" "," ",AVERAGE(C97,C95,C93,C91))</f>
        <v>88.75</v>
      </c>
      <c r="N97" s="5"/>
      <c r="O97" s="5">
        <f>IF(D97=" "," ",AVERAGE(D97,D95,D93,D91))</f>
        <v>77.5</v>
      </c>
      <c r="P97" s="3" t="s">
        <v>22</v>
      </c>
      <c r="Q97" s="66"/>
      <c r="R97" s="66">
        <f t="shared" si="6"/>
        <v>98.6</v>
      </c>
      <c r="S97" s="66"/>
      <c r="T97" s="66">
        <f t="shared" si="7"/>
        <v>13</v>
      </c>
      <c r="U97" s="12">
        <f t="shared" si="2"/>
        <v>56</v>
      </c>
      <c r="V97" s="19"/>
      <c r="W97" s="19">
        <f>IF(OR(A38="No",U97=0)," ",U97)</f>
        <v>56</v>
      </c>
      <c r="X97" s="5"/>
      <c r="Y97" s="5">
        <f>IF(B97=" "," ",AVERAGE(U97, U95, U93, U91))</f>
        <v>50.75</v>
      </c>
    </row>
    <row r="98" spans="1:25" x14ac:dyDescent="0.25">
      <c r="A98" s="4" t="s">
        <v>23</v>
      </c>
      <c r="B98" s="8">
        <f>IF(H9=0,NA(),H9)</f>
        <v>140</v>
      </c>
      <c r="C98" s="11">
        <f>IF(I9=0,NA(),I9)</f>
        <v>87</v>
      </c>
      <c r="D98" s="26">
        <f>IF(J9=0,NA(),J9)</f>
        <v>72</v>
      </c>
      <c r="E98" s="54">
        <f>IF(K9=0,NA(),K9)</f>
        <v>98.6</v>
      </c>
      <c r="F98" s="56">
        <f>IF(L9=0,NA(),L9)</f>
        <v>13</v>
      </c>
      <c r="G98" s="19">
        <f t="shared" si="1"/>
        <v>53</v>
      </c>
      <c r="H98" s="19">
        <f>IF(OR(A35="No", D98=0)," ",D98)</f>
        <v>72</v>
      </c>
      <c r="I98" s="19"/>
      <c r="J98" s="5">
        <f>IF(B98=" "," ",AVERAGE(B98,B96,B94,B92))</f>
        <v>142</v>
      </c>
      <c r="K98" s="5"/>
      <c r="L98" s="5">
        <f>IF(C98=" "," ",AVERAGE(C98,C96,C94,C92))</f>
        <v>89.75</v>
      </c>
      <c r="M98" s="5"/>
      <c r="N98" s="5">
        <f>IF(D98=" "," ",AVERAGE(D98,D96,D94,D92))</f>
        <v>73.5</v>
      </c>
      <c r="O98" s="5"/>
      <c r="P98" s="3" t="s">
        <v>23</v>
      </c>
      <c r="Q98" s="66">
        <f t="shared" si="4"/>
        <v>98.6</v>
      </c>
      <c r="R98" s="66"/>
      <c r="S98" s="66">
        <f t="shared" si="5"/>
        <v>13</v>
      </c>
      <c r="T98" s="66"/>
      <c r="U98" s="12">
        <f t="shared" si="2"/>
        <v>53</v>
      </c>
      <c r="V98" s="19">
        <f>IF(OR(A38="No",U98=0)," ",U98)</f>
        <v>53</v>
      </c>
      <c r="W98" s="19"/>
      <c r="X98" s="5">
        <f>IF(B98=" "," ",AVERAGE(U98,U96,U94,U92))</f>
        <v>52.25</v>
      </c>
      <c r="Y98" s="5"/>
    </row>
    <row r="99" spans="1:25" x14ac:dyDescent="0.25">
      <c r="A99" s="4" t="s">
        <v>24</v>
      </c>
      <c r="B99" s="8">
        <f>IF(H10=0,NA(),H10)</f>
        <v>138</v>
      </c>
      <c r="C99" s="11">
        <f>IF(I10=0,NA(),I10)</f>
        <v>86</v>
      </c>
      <c r="D99" s="26">
        <f>IF(J10=0,NA(),J10)</f>
        <v>70</v>
      </c>
      <c r="E99" s="54">
        <f t="shared" ref="E99:E117" si="8">IF(K10=0,NA(),K10)</f>
        <v>98.8</v>
      </c>
      <c r="F99" s="56">
        <f t="shared" ref="F99:F117" si="9">IF(L10=0,NA(),L10)</f>
        <v>14</v>
      </c>
      <c r="G99" s="19">
        <f t="shared" si="1"/>
        <v>52</v>
      </c>
      <c r="H99" s="19"/>
      <c r="I99" s="19">
        <f>IF(OR(A35="No",D99=0)," ",D99)</f>
        <v>70</v>
      </c>
      <c r="J99" s="5"/>
      <c r="K99" s="5">
        <f>IF(B99=" "," ",AVERAGE(B99,B97,B95,B93))</f>
        <v>140.75</v>
      </c>
      <c r="L99" s="5"/>
      <c r="M99" s="5">
        <f>IF(C99=" "," ",AVERAGE(C99,C97,C95,C93))</f>
        <v>88.75</v>
      </c>
      <c r="N99" s="5"/>
      <c r="O99" s="5">
        <f>IF(D99=" "," ",AVERAGE(D99,D97,D95,D93))</f>
        <v>75.5</v>
      </c>
      <c r="P99" s="3" t="s">
        <v>24</v>
      </c>
      <c r="Q99" s="66"/>
      <c r="R99" s="66">
        <f t="shared" si="6"/>
        <v>98.8</v>
      </c>
      <c r="S99" s="66"/>
      <c r="T99" s="66">
        <f t="shared" si="7"/>
        <v>14</v>
      </c>
      <c r="U99" s="12">
        <f t="shared" si="2"/>
        <v>52</v>
      </c>
      <c r="V99" s="19"/>
      <c r="W99" s="19">
        <f>IF(OR(A38="No",U99=0)," ",U99)</f>
        <v>52</v>
      </c>
      <c r="X99" s="5"/>
      <c r="Y99" s="5">
        <f>IF(B99=" "," ",AVERAGE(U99, U97, U95, U93))</f>
        <v>52</v>
      </c>
    </row>
    <row r="100" spans="1:25" x14ac:dyDescent="0.25">
      <c r="A100" s="4" t="s">
        <v>25</v>
      </c>
      <c r="B100" s="8">
        <f>IF(H11=0,NA(),H11)</f>
        <v>135</v>
      </c>
      <c r="C100" s="11">
        <f>IF(I11=0,NA(),I11)</f>
        <v>84</v>
      </c>
      <c r="D100" s="26">
        <f>IF(J11=0,NA(),J11)</f>
        <v>72</v>
      </c>
      <c r="E100" s="54">
        <f t="shared" si="8"/>
        <v>98.7</v>
      </c>
      <c r="F100" s="56">
        <f t="shared" si="9"/>
        <v>15</v>
      </c>
      <c r="G100" s="19">
        <f t="shared" si="1"/>
        <v>51</v>
      </c>
      <c r="H100" s="19">
        <f>IF(OR(A35="No", D100=0)," ",D100)</f>
        <v>72</v>
      </c>
      <c r="I100" s="19"/>
      <c r="J100" s="5">
        <f>IF(B100=" "," ",AVERAGE(B100,B98,B96,B94))</f>
        <v>140.75</v>
      </c>
      <c r="K100" s="5"/>
      <c r="L100" s="5">
        <f>IF(C100=" "," ",AVERAGE(C100,C98,C96,C94))</f>
        <v>88.25</v>
      </c>
      <c r="M100" s="5"/>
      <c r="N100" s="5">
        <f>IF(D100=" "," ",AVERAGE(D100,D98,D96,D94))</f>
        <v>74</v>
      </c>
      <c r="O100" s="5"/>
      <c r="P100" s="3" t="s">
        <v>25</v>
      </c>
      <c r="Q100" s="66">
        <f t="shared" si="4"/>
        <v>98.7</v>
      </c>
      <c r="R100" s="66"/>
      <c r="S100" s="66">
        <f t="shared" si="5"/>
        <v>15</v>
      </c>
      <c r="T100" s="66"/>
      <c r="U100" s="12">
        <f t="shared" si="2"/>
        <v>51</v>
      </c>
      <c r="V100" s="19">
        <f>IF(OR(A38="No",U100=0)," ",U100)</f>
        <v>51</v>
      </c>
      <c r="W100" s="19"/>
      <c r="X100" s="5">
        <f>IF(B100=" "," ",AVERAGE(U100,U98,U96,U94))</f>
        <v>52.5</v>
      </c>
      <c r="Y100" s="5"/>
    </row>
    <row r="101" spans="1:25" x14ac:dyDescent="0.25">
      <c r="A101" s="4" t="s">
        <v>26</v>
      </c>
      <c r="B101" s="8">
        <f>IF(H12=0,NA(),H12)</f>
        <v>134</v>
      </c>
      <c r="C101" s="11">
        <f>IF(I12=0,NA(),I12)</f>
        <v>84</v>
      </c>
      <c r="D101" s="26">
        <f>IF(J12=0,NA(),J12)</f>
        <v>78</v>
      </c>
      <c r="E101" s="54">
        <f t="shared" si="8"/>
        <v>98.9</v>
      </c>
      <c r="F101" s="56">
        <f t="shared" si="9"/>
        <v>14</v>
      </c>
      <c r="G101" s="19">
        <f t="shared" si="1"/>
        <v>50</v>
      </c>
      <c r="H101" s="19"/>
      <c r="I101" s="19">
        <f>IF(OR(A35="No",D101=0)," ",D101)</f>
        <v>78</v>
      </c>
      <c r="J101" s="5"/>
      <c r="K101" s="5">
        <f>IF(B101=" "," ",AVERAGE(B101,B99,B97,B95))</f>
        <v>138</v>
      </c>
      <c r="L101" s="5"/>
      <c r="M101" s="5">
        <f>IF(C101=" "," ",AVERAGE(C101,C99,C97,C95))</f>
        <v>86.75</v>
      </c>
      <c r="N101" s="5"/>
      <c r="O101" s="5">
        <f>IF(D101=" "," ",AVERAGE(D101,D99,D97,D95))</f>
        <v>77</v>
      </c>
      <c r="P101" s="3" t="s">
        <v>26</v>
      </c>
      <c r="Q101" s="66"/>
      <c r="R101" s="66">
        <f t="shared" si="6"/>
        <v>98.9</v>
      </c>
      <c r="S101" s="66"/>
      <c r="T101" s="66">
        <f t="shared" si="7"/>
        <v>14</v>
      </c>
      <c r="U101" s="12">
        <f t="shared" si="2"/>
        <v>50</v>
      </c>
      <c r="V101" s="19"/>
      <c r="W101" s="19">
        <f>IF(OR(A38="No",U101=0)," ",U101)</f>
        <v>50</v>
      </c>
      <c r="X101" s="5"/>
      <c r="Y101" s="5">
        <f>IF(B101=" "," ",AVERAGE(U101, U99, U97, U95))</f>
        <v>51.25</v>
      </c>
    </row>
    <row r="102" spans="1:25" x14ac:dyDescent="0.25">
      <c r="A102" s="4" t="s">
        <v>27</v>
      </c>
      <c r="B102" s="8">
        <f>IF(H13=0,NA(),H13)</f>
        <v>130</v>
      </c>
      <c r="C102" s="11">
        <f>IF(I13=0,NA(),I13)</f>
        <v>82</v>
      </c>
      <c r="D102" s="26">
        <f>IF(J13=0,NA(),J13)</f>
        <v>70</v>
      </c>
      <c r="E102" s="54">
        <f t="shared" si="8"/>
        <v>98.7</v>
      </c>
      <c r="F102" s="56">
        <f t="shared" si="9"/>
        <v>14</v>
      </c>
      <c r="G102" s="19">
        <f t="shared" si="1"/>
        <v>48</v>
      </c>
      <c r="H102" s="19">
        <f>IF(OR(A35="No", D102=0)," ",D102)</f>
        <v>70</v>
      </c>
      <c r="I102" s="19"/>
      <c r="J102" s="5">
        <f>IF(B102=" "," ",AVERAGE(B102,B100,B98,B96))</f>
        <v>138.75</v>
      </c>
      <c r="K102" s="5"/>
      <c r="L102" s="5">
        <f>IF(C102=" "," ",AVERAGE(C102,C100,C98,C96))</f>
        <v>86.75</v>
      </c>
      <c r="M102" s="5"/>
      <c r="N102" s="5">
        <f>IF(D102=" "," ",AVERAGE(D102,D100,D98,D96))</f>
        <v>72</v>
      </c>
      <c r="O102" s="5"/>
      <c r="P102" s="3" t="s">
        <v>27</v>
      </c>
      <c r="Q102" s="66">
        <f t="shared" si="4"/>
        <v>98.7</v>
      </c>
      <c r="R102" s="66"/>
      <c r="S102" s="66">
        <f t="shared" si="5"/>
        <v>14</v>
      </c>
      <c r="T102" s="66"/>
      <c r="U102" s="12">
        <f t="shared" si="2"/>
        <v>48</v>
      </c>
      <c r="V102" s="19">
        <f>IF(OR(A38="No",U102=0)," ",U102)</f>
        <v>48</v>
      </c>
      <c r="W102" s="19"/>
      <c r="X102" s="5">
        <f>IF(B102=" "," ",AVERAGE(U102,U100,U98,U96))</f>
        <v>52</v>
      </c>
      <c r="Y102" s="5"/>
    </row>
    <row r="103" spans="1:25" x14ac:dyDescent="0.25">
      <c r="A103" s="4" t="s">
        <v>28</v>
      </c>
      <c r="B103" s="8">
        <f>IF(H14=0,NA(),H14)</f>
        <v>120</v>
      </c>
      <c r="C103" s="11">
        <f>IF(I14=0,NA(),I14)</f>
        <v>80</v>
      </c>
      <c r="D103" s="26">
        <f>IF(J14=0,NA(),J14)</f>
        <v>74</v>
      </c>
      <c r="E103" s="54">
        <f t="shared" si="8"/>
        <v>98.6</v>
      </c>
      <c r="F103" s="56">
        <f t="shared" si="9"/>
        <v>13</v>
      </c>
      <c r="G103" s="19">
        <f t="shared" si="1"/>
        <v>40</v>
      </c>
      <c r="H103" s="19"/>
      <c r="I103" s="19">
        <f>IF(OR(A35="No",D103=0)," ",D103)</f>
        <v>74</v>
      </c>
      <c r="J103" s="5"/>
      <c r="K103" s="5">
        <f>IF(B103=" "," ",AVERAGE(B103,B101,B99,B97))</f>
        <v>135</v>
      </c>
      <c r="L103" s="5"/>
      <c r="M103" s="5">
        <f>IF(C103=" "," ",AVERAGE(C103,C101,C99,C97))</f>
        <v>85.5</v>
      </c>
      <c r="N103" s="5"/>
      <c r="O103" s="5">
        <f>IF(D103=" "," ",AVERAGE(D103,D101,D99,D97))</f>
        <v>75.5</v>
      </c>
      <c r="P103" s="3" t="s">
        <v>28</v>
      </c>
      <c r="Q103" s="66"/>
      <c r="R103" s="66">
        <f t="shared" si="6"/>
        <v>98.6</v>
      </c>
      <c r="S103" s="66"/>
      <c r="T103" s="66">
        <f t="shared" si="7"/>
        <v>13</v>
      </c>
      <c r="U103" s="12">
        <f t="shared" si="2"/>
        <v>40</v>
      </c>
      <c r="V103" s="19"/>
      <c r="W103" s="19">
        <f>IF(OR(A38="No",U103=0)," ",U103)</f>
        <v>40</v>
      </c>
      <c r="X103" s="5"/>
      <c r="Y103" s="5">
        <f>IF(B103=" "," ",AVERAGE(U103, U101, U99, U97))</f>
        <v>49.5</v>
      </c>
    </row>
    <row r="104" spans="1:25" x14ac:dyDescent="0.25">
      <c r="A104" s="4" t="s">
        <v>29</v>
      </c>
      <c r="B104" s="8">
        <f>IF(H15=0,NA(),H15)</f>
        <v>118</v>
      </c>
      <c r="C104" s="11">
        <f>IF(I15=0,NA(),I15)</f>
        <v>78</v>
      </c>
      <c r="D104" s="26">
        <f>IF(J15=0,NA(),J15)</f>
        <v>70</v>
      </c>
      <c r="E104" s="54">
        <f t="shared" si="8"/>
        <v>98.5</v>
      </c>
      <c r="F104" s="56">
        <f t="shared" si="9"/>
        <v>16</v>
      </c>
      <c r="G104" s="19">
        <f t="shared" si="1"/>
        <v>40</v>
      </c>
      <c r="H104" s="19">
        <f>IF(OR(A35="No", D104=0)," ",D104)</f>
        <v>70</v>
      </c>
      <c r="I104" s="19"/>
      <c r="J104" s="5">
        <f>IF(B104=" "," ",AVERAGE(B104,B102,B100,B98))</f>
        <v>130.75</v>
      </c>
      <c r="K104" s="5"/>
      <c r="L104" s="5">
        <f>IF(C104=" "," ",AVERAGE(C104,C102,C100,C98))</f>
        <v>82.75</v>
      </c>
      <c r="M104" s="5"/>
      <c r="N104" s="5">
        <f>IF(D104=" "," ",AVERAGE(D104,D102,D100,D98))</f>
        <v>71</v>
      </c>
      <c r="O104" s="5"/>
      <c r="P104" s="3" t="s">
        <v>29</v>
      </c>
      <c r="Q104" s="66">
        <f t="shared" si="4"/>
        <v>98.5</v>
      </c>
      <c r="R104" s="66"/>
      <c r="S104" s="66">
        <f t="shared" si="5"/>
        <v>16</v>
      </c>
      <c r="T104" s="66"/>
      <c r="U104" s="12">
        <f t="shared" si="2"/>
        <v>40</v>
      </c>
      <c r="V104" s="19">
        <f>IF(OR(A38="No",U104=0)," ",U104)</f>
        <v>40</v>
      </c>
      <c r="W104" s="19"/>
      <c r="X104" s="5">
        <f>IF(B104=" "," ",AVERAGE(U104,U102,U100,U98))</f>
        <v>48</v>
      </c>
      <c r="Y104" s="5"/>
    </row>
    <row r="105" spans="1:25" x14ac:dyDescent="0.25">
      <c r="A105" s="4" t="s">
        <v>30</v>
      </c>
      <c r="B105" s="8">
        <f>IF(H16=0,NA(),H16)</f>
        <v>118</v>
      </c>
      <c r="C105" s="11">
        <f>IF(I16=0,NA(),I16)</f>
        <v>78</v>
      </c>
      <c r="D105" s="26">
        <f>IF(J16=0,NA(),J16)</f>
        <v>78</v>
      </c>
      <c r="E105" s="54">
        <f t="shared" si="8"/>
        <v>98.6</v>
      </c>
      <c r="F105" s="56">
        <f t="shared" si="9"/>
        <v>13</v>
      </c>
      <c r="G105" s="19">
        <f t="shared" si="1"/>
        <v>40</v>
      </c>
      <c r="H105" s="19"/>
      <c r="I105" s="19">
        <f>IF(OR(A35="No",D105=0)," ",D105)</f>
        <v>78</v>
      </c>
      <c r="J105" s="5"/>
      <c r="K105" s="5">
        <f>IF(B105=" "," ",AVERAGE(B105,B103,B101,B99))</f>
        <v>127.5</v>
      </c>
      <c r="L105" s="5"/>
      <c r="M105" s="5">
        <f>IF(C105=" "," ",AVERAGE(C105,C103,C101,C99))</f>
        <v>82</v>
      </c>
      <c r="N105" s="5"/>
      <c r="O105" s="5">
        <f>IF(D105=" "," ",AVERAGE(D105,D103,D101,D99))</f>
        <v>75</v>
      </c>
      <c r="P105" s="3" t="s">
        <v>30</v>
      </c>
      <c r="Q105" s="66"/>
      <c r="R105" s="66">
        <f t="shared" si="6"/>
        <v>98.6</v>
      </c>
      <c r="S105" s="66"/>
      <c r="T105" s="66">
        <f t="shared" si="7"/>
        <v>13</v>
      </c>
      <c r="U105" s="12">
        <f t="shared" si="2"/>
        <v>40</v>
      </c>
      <c r="V105" s="19"/>
      <c r="W105" s="19">
        <f>IF(OR(A38="No",U105=0)," ",U105)</f>
        <v>40</v>
      </c>
      <c r="X105" s="5"/>
      <c r="Y105" s="5">
        <f>IF(B105=" "," ",AVERAGE(U105, U103, U101, U99))</f>
        <v>45.5</v>
      </c>
    </row>
    <row r="106" spans="1:25" x14ac:dyDescent="0.25">
      <c r="A106" s="4" t="s">
        <v>31</v>
      </c>
      <c r="B106" s="8">
        <f>IF(H17=0,NA(),H17)</f>
        <v>120</v>
      </c>
      <c r="C106" s="11">
        <f>IF(I17=0,NA(),I17)</f>
        <v>80</v>
      </c>
      <c r="D106" s="26">
        <f>IF(J17=0,NA(),J17)</f>
        <v>70</v>
      </c>
      <c r="E106" s="54">
        <f t="shared" si="8"/>
        <v>98.7</v>
      </c>
      <c r="F106" s="56">
        <f t="shared" si="9"/>
        <v>12</v>
      </c>
      <c r="G106" s="19">
        <f t="shared" si="1"/>
        <v>40</v>
      </c>
      <c r="H106" s="19">
        <f>IF(OR(A35="No", D106=0)," ",D106)</f>
        <v>70</v>
      </c>
      <c r="I106" s="19"/>
      <c r="J106" s="5">
        <f>IF(B106=" "," ",AVERAGE(B106,B104,B102,B100))</f>
        <v>125.75</v>
      </c>
      <c r="K106" s="5"/>
      <c r="L106" s="5">
        <f>IF(C106=" "," ",AVERAGE(C106,C104,C102,C100))</f>
        <v>81</v>
      </c>
      <c r="M106" s="5"/>
      <c r="N106" s="5">
        <f>IF(D106=" "," ",AVERAGE(D106,D104,D102,D100))</f>
        <v>70.5</v>
      </c>
      <c r="O106" s="5"/>
      <c r="P106" s="3" t="s">
        <v>31</v>
      </c>
      <c r="Q106" s="66">
        <f t="shared" si="4"/>
        <v>98.7</v>
      </c>
      <c r="R106" s="66"/>
      <c r="S106" s="66">
        <f t="shared" si="5"/>
        <v>12</v>
      </c>
      <c r="T106" s="66"/>
      <c r="U106" s="12">
        <f t="shared" si="2"/>
        <v>40</v>
      </c>
      <c r="V106" s="19">
        <f>IF(OR(A38="No",U106=0)," ",U106)</f>
        <v>40</v>
      </c>
      <c r="W106" s="19"/>
      <c r="X106" s="5">
        <f>IF(B106=" "," ",AVERAGE(U106,U104,U102,U100))</f>
        <v>44.75</v>
      </c>
      <c r="Y106" s="5"/>
    </row>
    <row r="107" spans="1:25" x14ac:dyDescent="0.25">
      <c r="A107" s="4" t="s">
        <v>32</v>
      </c>
      <c r="B107" s="8">
        <f>IF(H18=0,NA(),H18)</f>
        <v>122</v>
      </c>
      <c r="C107" s="11">
        <f>IF(I18=0,NA(),I18)</f>
        <v>82</v>
      </c>
      <c r="D107" s="26">
        <f>IF(J18=0,NA(),J18)</f>
        <v>72</v>
      </c>
      <c r="E107" s="54">
        <f t="shared" si="8"/>
        <v>98.6</v>
      </c>
      <c r="F107" s="56">
        <f t="shared" si="9"/>
        <v>12</v>
      </c>
      <c r="G107" s="19">
        <f t="shared" si="1"/>
        <v>40</v>
      </c>
      <c r="H107" s="19"/>
      <c r="I107" s="19">
        <f>IF(OR(A35="No",D107=0)," ",D107)</f>
        <v>72</v>
      </c>
      <c r="J107" s="5"/>
      <c r="K107" s="5">
        <f>IF(B107=" "," ",AVERAGE(B107,B105,B103,B101))</f>
        <v>123.5</v>
      </c>
      <c r="L107" s="5"/>
      <c r="M107" s="5">
        <f>IF(C107=" "," ",AVERAGE(C107,C105,C103,C101))</f>
        <v>81</v>
      </c>
      <c r="N107" s="5"/>
      <c r="O107" s="5">
        <f>IF(D107=" "," ",AVERAGE(D107,D105,D103,D101))</f>
        <v>75.5</v>
      </c>
      <c r="P107" s="3" t="s">
        <v>32</v>
      </c>
      <c r="Q107" s="66"/>
      <c r="R107" s="66">
        <f t="shared" si="6"/>
        <v>98.6</v>
      </c>
      <c r="S107" s="66"/>
      <c r="T107" s="66">
        <f t="shared" si="7"/>
        <v>12</v>
      </c>
      <c r="U107" s="12">
        <f t="shared" si="2"/>
        <v>40</v>
      </c>
      <c r="V107" s="19"/>
      <c r="W107" s="19">
        <f>IF(OR(A38="No",U107=0)," ",U107)</f>
        <v>40</v>
      </c>
      <c r="X107" s="5"/>
      <c r="Y107" s="5">
        <f>IF(B107=" "," ",AVERAGE(U107, U105, U103, U101))</f>
        <v>42.5</v>
      </c>
    </row>
    <row r="108" spans="1:25" x14ac:dyDescent="0.25">
      <c r="A108" s="4" t="s">
        <v>33</v>
      </c>
      <c r="B108" s="8">
        <f>IF(H19=0,NA(),H19)</f>
        <v>124</v>
      </c>
      <c r="C108" s="11">
        <f>IF(I19=0,NA(),I19)</f>
        <v>83</v>
      </c>
      <c r="D108" s="26">
        <f>IF(J19=0,NA(),J19)</f>
        <v>78</v>
      </c>
      <c r="E108" s="54">
        <f t="shared" si="8"/>
        <v>98.6</v>
      </c>
      <c r="F108" s="56">
        <f t="shared" si="9"/>
        <v>13</v>
      </c>
      <c r="G108" s="19">
        <f t="shared" si="1"/>
        <v>41</v>
      </c>
      <c r="H108" s="19">
        <f>IF(OR(A35="No", D108=0)," ",D108)</f>
        <v>78</v>
      </c>
      <c r="I108" s="19"/>
      <c r="J108" s="5">
        <f>IF(B108=" "," ",AVERAGE(B108,B106,B104,B102))</f>
        <v>123</v>
      </c>
      <c r="K108" s="5"/>
      <c r="L108" s="5">
        <f>IF(C108=" "," ",AVERAGE(C108,C106,C104,C102))</f>
        <v>80.75</v>
      </c>
      <c r="M108" s="5"/>
      <c r="N108" s="5">
        <f>IF(D108=" "," ",AVERAGE(D108,D106,D104,D102))</f>
        <v>72</v>
      </c>
      <c r="O108" s="5"/>
      <c r="P108" s="3" t="s">
        <v>33</v>
      </c>
      <c r="Q108" s="66">
        <f t="shared" si="4"/>
        <v>98.6</v>
      </c>
      <c r="R108" s="66"/>
      <c r="S108" s="66">
        <f t="shared" si="5"/>
        <v>13</v>
      </c>
      <c r="T108" s="66"/>
      <c r="U108" s="12">
        <f t="shared" si="2"/>
        <v>41</v>
      </c>
      <c r="V108" s="19">
        <f>IF(OR(A38="No",U108=0)," ",U108)</f>
        <v>41</v>
      </c>
      <c r="W108" s="19"/>
      <c r="X108" s="5">
        <f>IF(B108=" "," ",AVERAGE(U108,U106,U104,U102))</f>
        <v>42.25</v>
      </c>
      <c r="Y108" s="5"/>
    </row>
    <row r="109" spans="1:25" x14ac:dyDescent="0.25">
      <c r="A109" s="4" t="s">
        <v>34</v>
      </c>
      <c r="B109" s="8">
        <f>IF(H20=0,NA(),H20)</f>
        <v>133</v>
      </c>
      <c r="C109" s="11">
        <f>IF(I20=0,NA(),I20)</f>
        <v>85</v>
      </c>
      <c r="D109" s="26">
        <f>IF(J20=0,NA(),J20)</f>
        <v>82</v>
      </c>
      <c r="E109" s="54">
        <f t="shared" si="8"/>
        <v>98.5</v>
      </c>
      <c r="F109" s="56">
        <f t="shared" si="9"/>
        <v>15</v>
      </c>
      <c r="G109" s="19">
        <f t="shared" si="1"/>
        <v>48</v>
      </c>
      <c r="H109" s="19"/>
      <c r="I109" s="19">
        <f>IF(OR(A35="No",D109=0)," ",D109)</f>
        <v>82</v>
      </c>
      <c r="J109" s="5"/>
      <c r="K109" s="5">
        <f>IF(B109=" "," ",AVERAGE(B109,B107,B105,B103))</f>
        <v>123.25</v>
      </c>
      <c r="L109" s="5"/>
      <c r="M109" s="5">
        <f>IF(C109=" "," ",AVERAGE(C109,C107,C105,C103))</f>
        <v>81.25</v>
      </c>
      <c r="N109" s="5"/>
      <c r="O109" s="5">
        <f>IF(D109=" "," ",AVERAGE(D109,D107,D105,D103))</f>
        <v>76.5</v>
      </c>
      <c r="P109" s="3" t="s">
        <v>34</v>
      </c>
      <c r="Q109" s="66"/>
      <c r="R109" s="66">
        <f t="shared" si="6"/>
        <v>98.5</v>
      </c>
      <c r="S109" s="66"/>
      <c r="T109" s="66">
        <f t="shared" si="7"/>
        <v>15</v>
      </c>
      <c r="U109" s="12">
        <f t="shared" si="2"/>
        <v>48</v>
      </c>
      <c r="V109" s="19"/>
      <c r="W109" s="19">
        <f>IF(OR(A38="No",U109=0)," ",U109)</f>
        <v>48</v>
      </c>
      <c r="X109" s="5"/>
      <c r="Y109" s="5">
        <f>IF(B109=" "," ",AVERAGE(U109, U107, U105, U103))</f>
        <v>42</v>
      </c>
    </row>
    <row r="110" spans="1:25" x14ac:dyDescent="0.25">
      <c r="A110" s="4" t="s">
        <v>35</v>
      </c>
      <c r="B110" s="8">
        <f>IF(H21=0,NA(),H21)</f>
        <v>134</v>
      </c>
      <c r="C110" s="11">
        <f>IF(I21=0,NA(),I21)</f>
        <v>86</v>
      </c>
      <c r="D110" s="26">
        <f>IF(J21=0,NA(),J21)</f>
        <v>72</v>
      </c>
      <c r="E110" s="54">
        <f t="shared" si="8"/>
        <v>98.4</v>
      </c>
      <c r="F110" s="56">
        <f t="shared" si="9"/>
        <v>10</v>
      </c>
      <c r="G110" s="19">
        <f t="shared" ref="G110:G139" si="10">IF(B110=" "," ",B110-C110)</f>
        <v>48</v>
      </c>
      <c r="H110" s="19">
        <f>IF(OR(A35="No", D110=0)," ",D110)</f>
        <v>72</v>
      </c>
      <c r="I110" s="19"/>
      <c r="J110" s="5">
        <f>IF(B110=" "," ",AVERAGE(B110,B108,B106,B104))</f>
        <v>124</v>
      </c>
      <c r="K110" s="5"/>
      <c r="L110" s="5">
        <f>IF(C110=" "," ",AVERAGE(C110,C108,C106,C104))</f>
        <v>81.75</v>
      </c>
      <c r="M110" s="5"/>
      <c r="N110" s="5">
        <f>IF(D110=" "," ",AVERAGE(D110,D108,D106,D104))</f>
        <v>72.5</v>
      </c>
      <c r="O110" s="5"/>
      <c r="P110" s="3" t="s">
        <v>35</v>
      </c>
      <c r="Q110" s="66">
        <f t="shared" si="4"/>
        <v>98.4</v>
      </c>
      <c r="R110" s="66"/>
      <c r="S110" s="66">
        <f t="shared" si="5"/>
        <v>10</v>
      </c>
      <c r="T110" s="66"/>
      <c r="U110" s="12">
        <f t="shared" ref="U110:U139" si="11">IF(G110=0," ",G110)</f>
        <v>48</v>
      </c>
      <c r="V110" s="19">
        <f>IF(OR(A38="No",U110=0)," ",U110)</f>
        <v>48</v>
      </c>
      <c r="W110" s="19"/>
      <c r="X110" s="5">
        <f>IF(B110=" "," ",AVERAGE(U110,U108,U106,U104))</f>
        <v>42.25</v>
      </c>
      <c r="Y110" s="5"/>
    </row>
    <row r="111" spans="1:25" x14ac:dyDescent="0.25">
      <c r="A111" s="4" t="s">
        <v>36</v>
      </c>
      <c r="B111" s="8">
        <f>IF(H22=0,NA(),H22)</f>
        <v>142</v>
      </c>
      <c r="C111" s="11">
        <f>IF(I22=0,NA(),I22)</f>
        <v>90</v>
      </c>
      <c r="D111" s="26">
        <f>IF(J22=0,NA(),J22)</f>
        <v>78</v>
      </c>
      <c r="E111" s="54">
        <f t="shared" si="8"/>
        <v>98.5</v>
      </c>
      <c r="F111" s="56">
        <f t="shared" si="9"/>
        <v>11</v>
      </c>
      <c r="G111" s="19">
        <f t="shared" si="10"/>
        <v>52</v>
      </c>
      <c r="H111" s="19"/>
      <c r="I111" s="19">
        <f>IF(OR(A35="No",D111=0)," ",D111)</f>
        <v>78</v>
      </c>
      <c r="J111" s="5"/>
      <c r="K111" s="5">
        <f>IF(B111=" "," ",AVERAGE(B111,B109,B107,B105))</f>
        <v>128.75</v>
      </c>
      <c r="L111" s="5"/>
      <c r="M111" s="5">
        <f>IF(C111=" "," ",AVERAGE(C111,C109,C107,C105))</f>
        <v>83.75</v>
      </c>
      <c r="N111" s="5"/>
      <c r="O111" s="5">
        <f>IF(D111=" "," ",AVERAGE(D111,D109,D107,D105))</f>
        <v>77.5</v>
      </c>
      <c r="P111" s="3" t="s">
        <v>36</v>
      </c>
      <c r="Q111" s="66"/>
      <c r="R111" s="66">
        <f t="shared" si="6"/>
        <v>98.5</v>
      </c>
      <c r="S111" s="66"/>
      <c r="T111" s="66">
        <f t="shared" si="7"/>
        <v>11</v>
      </c>
      <c r="U111" s="12">
        <f t="shared" si="11"/>
        <v>52</v>
      </c>
      <c r="V111" s="19"/>
      <c r="W111" s="19">
        <f>IF(OR(A38="No",U111=0)," ",U111)</f>
        <v>52</v>
      </c>
      <c r="X111" s="5"/>
      <c r="Y111" s="5">
        <f>IF(B111=" "," ",AVERAGE(U111, U109, U107, U105))</f>
        <v>45</v>
      </c>
    </row>
    <row r="112" spans="1:25" x14ac:dyDescent="0.25">
      <c r="A112" s="4" t="s">
        <v>37</v>
      </c>
      <c r="B112" s="8">
        <f>IF(H23=0,NA(),H23)</f>
        <v>143</v>
      </c>
      <c r="C112" s="11">
        <f>IF(I23=0,NA(),I23)</f>
        <v>88</v>
      </c>
      <c r="D112" s="26">
        <f>IF(J23=0,NA(),J23)</f>
        <v>80</v>
      </c>
      <c r="E112" s="54">
        <f t="shared" si="8"/>
        <v>98.8</v>
      </c>
      <c r="F112" s="56">
        <f t="shared" si="9"/>
        <v>12</v>
      </c>
      <c r="G112" s="19">
        <f t="shared" si="10"/>
        <v>55</v>
      </c>
      <c r="H112" s="19">
        <f>IF(OR(A35="No", D112=0)," ",D112)</f>
        <v>80</v>
      </c>
      <c r="I112" s="19"/>
      <c r="J112" s="5">
        <f>IF(B112=" "," ",AVERAGE(B112,B110,B108,B106))</f>
        <v>130.25</v>
      </c>
      <c r="K112" s="5"/>
      <c r="L112" s="5">
        <f>IF(C112=" "," ",AVERAGE(C112,C110,C108,C106))</f>
        <v>84.25</v>
      </c>
      <c r="M112" s="5"/>
      <c r="N112" s="5">
        <f>IF(D112=" "," ",AVERAGE(D112,D110,D108,D106))</f>
        <v>75</v>
      </c>
      <c r="O112" s="5"/>
      <c r="P112" s="3" t="s">
        <v>37</v>
      </c>
      <c r="Q112" s="66">
        <f t="shared" si="4"/>
        <v>98.8</v>
      </c>
      <c r="R112" s="66"/>
      <c r="S112" s="66">
        <f t="shared" si="5"/>
        <v>12</v>
      </c>
      <c r="T112" s="66"/>
      <c r="U112" s="12">
        <f t="shared" si="11"/>
        <v>55</v>
      </c>
      <c r="V112" s="19">
        <f>IF(OR(A38="No",U112=0)," ",U112)</f>
        <v>55</v>
      </c>
      <c r="W112" s="19"/>
      <c r="X112" s="5">
        <f>IF(B112=" "," ",AVERAGE(U112,U110,U108,U106))</f>
        <v>46</v>
      </c>
      <c r="Y112" s="5"/>
    </row>
    <row r="113" spans="1:25" x14ac:dyDescent="0.25">
      <c r="A113" s="4" t="s">
        <v>38</v>
      </c>
      <c r="B113" s="8">
        <f>IF(H24=0,NA(),H24)</f>
        <v>146</v>
      </c>
      <c r="C113" s="11">
        <f>IF(I24=0,NA(),I24)</f>
        <v>92</v>
      </c>
      <c r="D113" s="26">
        <f>IF(J24=0,NA(),J24)</f>
        <v>74</v>
      </c>
      <c r="E113" s="54">
        <f t="shared" si="8"/>
        <v>98.6</v>
      </c>
      <c r="F113" s="56">
        <f t="shared" si="9"/>
        <v>13</v>
      </c>
      <c r="G113" s="19">
        <f t="shared" si="10"/>
        <v>54</v>
      </c>
      <c r="H113" s="19"/>
      <c r="I113" s="19">
        <f>IF(OR(A35="No",D113=0)," ",D113)</f>
        <v>74</v>
      </c>
      <c r="J113" s="5"/>
      <c r="K113" s="5">
        <f>IF(B113=" "," ",AVERAGE(B113,B111,B109,B107))</f>
        <v>135.75</v>
      </c>
      <c r="L113" s="5"/>
      <c r="M113" s="5">
        <f>IF(C113=" "," ",AVERAGE(C113,C111,C109,C107))</f>
        <v>87.25</v>
      </c>
      <c r="N113" s="5"/>
      <c r="O113" s="5">
        <f>IF(D113=" "," ",AVERAGE(D113,D111,D109,D107))</f>
        <v>76.5</v>
      </c>
      <c r="P113" s="3" t="s">
        <v>38</v>
      </c>
      <c r="Q113" s="66"/>
      <c r="R113" s="66">
        <f t="shared" si="6"/>
        <v>98.6</v>
      </c>
      <c r="S113" s="66"/>
      <c r="T113" s="66">
        <f t="shared" si="7"/>
        <v>13</v>
      </c>
      <c r="U113" s="12">
        <f t="shared" si="11"/>
        <v>54</v>
      </c>
      <c r="V113" s="19"/>
      <c r="W113" s="19">
        <f>IF(OR(A38="No",U113=0)," ",U113)</f>
        <v>54</v>
      </c>
      <c r="X113" s="5"/>
      <c r="Y113" s="5">
        <f>IF(B113=" "," ",AVERAGE(U113, U111, U109, U107))</f>
        <v>48.5</v>
      </c>
    </row>
    <row r="114" spans="1:25" x14ac:dyDescent="0.25">
      <c r="A114" s="4" t="s">
        <v>39</v>
      </c>
      <c r="B114" s="8">
        <f>IF(H25=0,NA(),H25)</f>
        <v>131</v>
      </c>
      <c r="C114" s="11">
        <f>IF(I25=0,NA(),I25)</f>
        <v>87</v>
      </c>
      <c r="D114" s="26">
        <f>IF(J25=0,NA(),J25)</f>
        <v>76</v>
      </c>
      <c r="E114" s="54">
        <f t="shared" si="8"/>
        <v>98.7</v>
      </c>
      <c r="F114" s="56">
        <f t="shared" si="9"/>
        <v>14</v>
      </c>
      <c r="G114" s="19">
        <f t="shared" si="10"/>
        <v>44</v>
      </c>
      <c r="H114" s="19">
        <f>IF(OR(A35="No", D114=0)," ",D114)</f>
        <v>76</v>
      </c>
      <c r="I114" s="19"/>
      <c r="J114" s="5">
        <f>IF(B114=" "," ",AVERAGE(B114,B112,B110,B108))</f>
        <v>133</v>
      </c>
      <c r="K114" s="5"/>
      <c r="L114" s="5">
        <f>IF(C114=" "," ",AVERAGE(C114,C112,C110,C108))</f>
        <v>86</v>
      </c>
      <c r="M114" s="5"/>
      <c r="N114" s="5">
        <f>IF(D114=" "," ",AVERAGE(D114,D112,D110,D108))</f>
        <v>76.5</v>
      </c>
      <c r="O114" s="5"/>
      <c r="P114" s="3" t="s">
        <v>39</v>
      </c>
      <c r="Q114" s="66">
        <f t="shared" si="4"/>
        <v>98.7</v>
      </c>
      <c r="R114" s="66"/>
      <c r="S114" s="66">
        <f t="shared" si="5"/>
        <v>14</v>
      </c>
      <c r="T114" s="66"/>
      <c r="U114" s="12">
        <f t="shared" si="11"/>
        <v>44</v>
      </c>
      <c r="V114" s="19">
        <f>IF(OR(A38="No",U114=0)," ",U114)</f>
        <v>44</v>
      </c>
      <c r="W114" s="19"/>
      <c r="X114" s="5">
        <f>IF(B114=" "," ",AVERAGE(U114,U112,U110,U108))</f>
        <v>47</v>
      </c>
      <c r="Y114" s="5"/>
    </row>
    <row r="115" spans="1:25" x14ac:dyDescent="0.25">
      <c r="A115" s="4" t="s">
        <v>40</v>
      </c>
      <c r="B115" s="8">
        <f>IF(H26=0,NA(),H26)</f>
        <v>138</v>
      </c>
      <c r="C115" s="11">
        <f>IF(I26=0,NA(),I26)</f>
        <v>92</v>
      </c>
      <c r="D115" s="26">
        <f>IF(J26=0,NA(),J26)</f>
        <v>78</v>
      </c>
      <c r="E115" s="54">
        <f t="shared" si="8"/>
        <v>98.7</v>
      </c>
      <c r="F115" s="56">
        <f t="shared" si="9"/>
        <v>15</v>
      </c>
      <c r="G115" s="19">
        <f t="shared" si="10"/>
        <v>46</v>
      </c>
      <c r="H115" s="19"/>
      <c r="I115" s="19">
        <f>IF(OR(A35="No",D115=0)," ",D115)</f>
        <v>78</v>
      </c>
      <c r="J115" s="5"/>
      <c r="K115" s="5">
        <f>IF(B115=" "," ",AVERAGE(B115,B113,B111,B109))</f>
        <v>139.75</v>
      </c>
      <c r="L115" s="5"/>
      <c r="M115" s="5">
        <f>IF(C115=" "," ",AVERAGE(C115,C113,C111,C109))</f>
        <v>89.75</v>
      </c>
      <c r="N115" s="5"/>
      <c r="O115" s="5">
        <f>IF(D115=" "," ",AVERAGE(D115,D113,D111,D109))</f>
        <v>78</v>
      </c>
      <c r="P115" s="3" t="s">
        <v>40</v>
      </c>
      <c r="Q115" s="66"/>
      <c r="R115" s="66">
        <f t="shared" si="6"/>
        <v>98.7</v>
      </c>
      <c r="S115" s="66"/>
      <c r="T115" s="66">
        <f t="shared" si="7"/>
        <v>15</v>
      </c>
      <c r="U115" s="12">
        <f t="shared" si="11"/>
        <v>46</v>
      </c>
      <c r="V115" s="19"/>
      <c r="W115" s="19">
        <f>IF(OR(A38="No",U115=0)," ",U115)</f>
        <v>46</v>
      </c>
      <c r="X115" s="5"/>
      <c r="Y115" s="5">
        <f>IF(B115=" "," ",AVERAGE(U115, U113, U111, U109))</f>
        <v>50</v>
      </c>
    </row>
    <row r="116" spans="1:25" x14ac:dyDescent="0.25">
      <c r="A116" s="4" t="s">
        <v>41</v>
      </c>
      <c r="B116" s="8">
        <f>IF(H27=0,NA(),H27)</f>
        <v>127</v>
      </c>
      <c r="C116" s="11">
        <f>IF(I27=0,NA(),I27)</f>
        <v>86</v>
      </c>
      <c r="D116" s="26">
        <f>IF(J27=0,NA(),J27)</f>
        <v>70</v>
      </c>
      <c r="E116" s="54">
        <f t="shared" si="8"/>
        <v>98.6</v>
      </c>
      <c r="F116" s="56">
        <f t="shared" si="9"/>
        <v>14</v>
      </c>
      <c r="G116" s="19">
        <f t="shared" si="10"/>
        <v>41</v>
      </c>
      <c r="H116" s="19">
        <f>IF(OR(A35="No", D116=0)," ",D116)</f>
        <v>70</v>
      </c>
      <c r="I116" s="19"/>
      <c r="J116" s="5">
        <f>IF(B116=" "," ",AVERAGE(B116,B114,B112,B110))</f>
        <v>133.75</v>
      </c>
      <c r="K116" s="5"/>
      <c r="L116" s="5">
        <f>IF(C116=" "," ",AVERAGE(C116,C114,C112,C110))</f>
        <v>86.75</v>
      </c>
      <c r="M116" s="5"/>
      <c r="N116" s="5">
        <f>IF(D116=" "," ",AVERAGE(D116,D114,D112,D110))</f>
        <v>74.5</v>
      </c>
      <c r="O116" s="5"/>
      <c r="P116" s="3" t="s">
        <v>41</v>
      </c>
      <c r="Q116" s="66">
        <f t="shared" si="4"/>
        <v>98.6</v>
      </c>
      <c r="R116" s="66"/>
      <c r="S116" s="66">
        <f t="shared" si="5"/>
        <v>14</v>
      </c>
      <c r="T116" s="66"/>
      <c r="U116" s="12">
        <f t="shared" si="11"/>
        <v>41</v>
      </c>
      <c r="V116" s="19">
        <f>IF(OR(A38="No",U116=0)," ",U116)</f>
        <v>41</v>
      </c>
      <c r="W116" s="19"/>
      <c r="X116" s="5">
        <f>IF(B116=" "," ",AVERAGE(U116,U114,U112,U110))</f>
        <v>47</v>
      </c>
      <c r="Y116" s="5"/>
    </row>
    <row r="117" spans="1:25" x14ac:dyDescent="0.25">
      <c r="A117" s="4" t="s">
        <v>42</v>
      </c>
      <c r="B117" s="8">
        <f>IF(H28=0,NA(),H28)</f>
        <v>125</v>
      </c>
      <c r="C117" s="11">
        <f>IF(I28=0,NA(),I28)</f>
        <v>84</v>
      </c>
      <c r="D117" s="26">
        <f>IF(J28=0,NA(),J28)</f>
        <v>72</v>
      </c>
      <c r="E117" s="54">
        <f t="shared" si="8"/>
        <v>98.6</v>
      </c>
      <c r="F117" s="56">
        <f t="shared" si="9"/>
        <v>14</v>
      </c>
      <c r="G117" s="19">
        <f t="shared" si="10"/>
        <v>41</v>
      </c>
      <c r="H117" s="19"/>
      <c r="I117" s="19">
        <f>IF(OR(A35="No",D117=0)," ",D117)</f>
        <v>72</v>
      </c>
      <c r="J117" s="5"/>
      <c r="K117" s="5">
        <f>IF(B117=" "," ",AVERAGE(B117,B115,B113,B111))</f>
        <v>137.75</v>
      </c>
      <c r="L117" s="5"/>
      <c r="M117" s="5">
        <f>IF(C117=" "," ",AVERAGE(C117,C115,C113,C111))</f>
        <v>89.5</v>
      </c>
      <c r="N117" s="5"/>
      <c r="O117" s="5">
        <f>IF(D117=" "," ",AVERAGE(D117,D115,D113,D111))</f>
        <v>75.5</v>
      </c>
      <c r="P117" s="3" t="s">
        <v>42</v>
      </c>
      <c r="Q117" s="66"/>
      <c r="R117" s="66">
        <f t="shared" si="6"/>
        <v>98.6</v>
      </c>
      <c r="S117" s="66"/>
      <c r="T117" s="66">
        <f t="shared" si="7"/>
        <v>14</v>
      </c>
      <c r="U117" s="12">
        <f t="shared" si="11"/>
        <v>41</v>
      </c>
      <c r="V117" s="19"/>
      <c r="W117" s="19">
        <f>IF(OR(A38="No",U117=0)," ",U117)</f>
        <v>41</v>
      </c>
      <c r="X117" s="5"/>
      <c r="Y117" s="5">
        <f>IF(B117=" "," ",AVERAGE(U117, U115, U113, U111))</f>
        <v>48.25</v>
      </c>
    </row>
    <row r="118" spans="1:25" x14ac:dyDescent="0.25">
      <c r="A118" s="4" t="s">
        <v>43</v>
      </c>
      <c r="B118" s="8">
        <f>IF(N9=0,NA(),N9)</f>
        <v>124</v>
      </c>
      <c r="C118" s="11">
        <f>IF(O9=0,NA(),O9)</f>
        <v>83</v>
      </c>
      <c r="D118" s="26">
        <f>IF(P9=0,NA(),P9)</f>
        <v>78</v>
      </c>
      <c r="E118" s="54">
        <f>IF(Q9=0,NA(),Q9)</f>
        <v>98.8</v>
      </c>
      <c r="F118" s="56">
        <f>IF(R9=0,NA(),R9)</f>
        <v>14</v>
      </c>
      <c r="G118" s="19">
        <f t="shared" si="10"/>
        <v>41</v>
      </c>
      <c r="H118" s="19">
        <f>IF(OR(A35="No", D118=0)," ",D118)</f>
        <v>78</v>
      </c>
      <c r="I118" s="19"/>
      <c r="J118" s="5">
        <f>IF(B118=" "," ",AVERAGE(B118,B116,B114,B112))</f>
        <v>131.25</v>
      </c>
      <c r="K118" s="5"/>
      <c r="L118" s="5">
        <f>IF(C118=" "," ",AVERAGE(C118,C116,C114,C112))</f>
        <v>86</v>
      </c>
      <c r="M118" s="5"/>
      <c r="N118" s="5">
        <f>IF(D118=" "," ",AVERAGE(D118,D116,D114,D112))</f>
        <v>76</v>
      </c>
      <c r="O118" s="5"/>
      <c r="P118" s="3" t="s">
        <v>43</v>
      </c>
      <c r="Q118" s="66">
        <f t="shared" si="4"/>
        <v>98.8</v>
      </c>
      <c r="R118" s="66"/>
      <c r="S118" s="66">
        <f t="shared" si="5"/>
        <v>14</v>
      </c>
      <c r="T118" s="66"/>
      <c r="U118" s="12">
        <f t="shared" si="11"/>
        <v>41</v>
      </c>
      <c r="V118" s="19">
        <f>IF(OR(A38="No",U118=0)," ",U118)</f>
        <v>41</v>
      </c>
      <c r="W118" s="19"/>
      <c r="X118" s="5">
        <f>IF(B118=" "," ",AVERAGE(U118,U116,U114,U112))</f>
        <v>45.25</v>
      </c>
      <c r="Y118" s="5"/>
    </row>
    <row r="119" spans="1:25" x14ac:dyDescent="0.25">
      <c r="A119" s="4" t="s">
        <v>44</v>
      </c>
      <c r="B119" s="8">
        <f t="shared" ref="B119:B139" si="12">IF(N10=0,NA(),N10)</f>
        <v>120</v>
      </c>
      <c r="C119" s="11">
        <f t="shared" ref="C119:C139" si="13">IF(O10=0,NA(),O10)</f>
        <v>80</v>
      </c>
      <c r="D119" s="26">
        <f t="shared" ref="D119:D139" si="14">IF(P10=0,NA(),P10)</f>
        <v>80</v>
      </c>
      <c r="E119" s="54">
        <f t="shared" ref="E119:E139" si="15">IF(Q10=0,NA(),Q10)</f>
        <v>98.6</v>
      </c>
      <c r="F119" s="56">
        <f t="shared" ref="F119:F139" si="16">IF(R10=0,NA(),R10)</f>
        <v>15</v>
      </c>
      <c r="G119" s="19">
        <f t="shared" si="10"/>
        <v>40</v>
      </c>
      <c r="H119" s="19"/>
      <c r="I119" s="19">
        <f>IF(OR(A35="No",D119=0)," ",D119)</f>
        <v>80</v>
      </c>
      <c r="J119" s="5"/>
      <c r="K119" s="5">
        <f>IF(B119=" "," ",AVERAGE(B119,B117,B115,B113))</f>
        <v>132.25</v>
      </c>
      <c r="L119" s="5"/>
      <c r="M119" s="5">
        <f>IF(C119=" "," ",AVERAGE(C119,C117,C115,C113))</f>
        <v>87</v>
      </c>
      <c r="N119" s="5"/>
      <c r="O119" s="5">
        <f>IF(D119=" "," ",AVERAGE(D119,D117,D115,D113))</f>
        <v>76</v>
      </c>
      <c r="P119" s="3" t="s">
        <v>44</v>
      </c>
      <c r="Q119" s="66"/>
      <c r="R119" s="66">
        <f t="shared" si="6"/>
        <v>98.6</v>
      </c>
      <c r="S119" s="66"/>
      <c r="T119" s="66">
        <f t="shared" si="7"/>
        <v>15</v>
      </c>
      <c r="U119" s="12">
        <f t="shared" si="11"/>
        <v>40</v>
      </c>
      <c r="V119" s="19"/>
      <c r="W119" s="19">
        <f>IF(OR(A38="No",U119=0)," ",U119)</f>
        <v>40</v>
      </c>
      <c r="X119" s="5"/>
      <c r="Y119" s="5">
        <f>IF(B119=" "," ",AVERAGE(U119, U117, U115, U113))</f>
        <v>45.25</v>
      </c>
    </row>
    <row r="120" spans="1:25" x14ac:dyDescent="0.25">
      <c r="A120" s="4" t="s">
        <v>46</v>
      </c>
      <c r="B120" s="8">
        <f t="shared" si="12"/>
        <v>138</v>
      </c>
      <c r="C120" s="11">
        <f t="shared" si="13"/>
        <v>83</v>
      </c>
      <c r="D120" s="26">
        <f t="shared" si="14"/>
        <v>74</v>
      </c>
      <c r="E120" s="54">
        <f t="shared" si="15"/>
        <v>98.5</v>
      </c>
      <c r="F120" s="56">
        <f t="shared" si="16"/>
        <v>12</v>
      </c>
      <c r="G120" s="19">
        <f t="shared" si="10"/>
        <v>55</v>
      </c>
      <c r="H120" s="19">
        <f>IF(OR(A35="No", D120=0)," ",D120)</f>
        <v>74</v>
      </c>
      <c r="I120" s="19"/>
      <c r="J120" s="5">
        <f>IF(B120=" "," ",AVERAGE(B120,B118,B116,B114))</f>
        <v>130</v>
      </c>
      <c r="K120" s="5"/>
      <c r="L120" s="5">
        <f>IF(C120=" "," ",AVERAGE(C120,C118,C116,C114))</f>
        <v>84.75</v>
      </c>
      <c r="M120" s="5"/>
      <c r="N120" s="5">
        <f>IF(D120=" "," ",AVERAGE(D120,D118,D116,D114))</f>
        <v>74.5</v>
      </c>
      <c r="O120" s="5"/>
      <c r="P120" s="3" t="s">
        <v>46</v>
      </c>
      <c r="Q120" s="66">
        <f t="shared" si="4"/>
        <v>98.5</v>
      </c>
      <c r="R120" s="66"/>
      <c r="S120" s="66">
        <f t="shared" si="5"/>
        <v>12</v>
      </c>
      <c r="T120" s="66"/>
      <c r="U120" s="12">
        <f t="shared" si="11"/>
        <v>55</v>
      </c>
      <c r="V120" s="19">
        <f>IF(OR(A38="No",U120=0)," ",U120)</f>
        <v>55</v>
      </c>
      <c r="W120" s="19"/>
      <c r="X120" s="5">
        <f>IF(B120=" "," ",AVERAGE(U120,U118,U116,U114))</f>
        <v>45.25</v>
      </c>
      <c r="Y120" s="5"/>
    </row>
    <row r="121" spans="1:25" x14ac:dyDescent="0.25">
      <c r="A121" s="4" t="s">
        <v>47</v>
      </c>
      <c r="B121" s="8">
        <f t="shared" si="12"/>
        <v>128</v>
      </c>
      <c r="C121" s="11">
        <f t="shared" si="13"/>
        <v>78</v>
      </c>
      <c r="D121" s="26">
        <f t="shared" si="14"/>
        <v>80</v>
      </c>
      <c r="E121" s="54">
        <f t="shared" si="15"/>
        <v>98.7</v>
      </c>
      <c r="F121" s="56">
        <f t="shared" si="16"/>
        <v>12</v>
      </c>
      <c r="G121" s="19">
        <f t="shared" si="10"/>
        <v>50</v>
      </c>
      <c r="H121" s="19"/>
      <c r="I121" s="19">
        <f>IF(OR(A35="No",D121=0)," ",D121)</f>
        <v>80</v>
      </c>
      <c r="J121" s="5"/>
      <c r="K121" s="5">
        <f>IF(B121=" "," ",AVERAGE(B121,B119,B117,B115))</f>
        <v>127.75</v>
      </c>
      <c r="L121" s="5"/>
      <c r="M121" s="5">
        <f>IF(C121=" "," ",AVERAGE(C121,C119,C117,C115))</f>
        <v>83.5</v>
      </c>
      <c r="N121" s="5"/>
      <c r="O121" s="5">
        <f>IF(D121=" "," ",AVERAGE(D121,D119,D117,D115))</f>
        <v>77.5</v>
      </c>
      <c r="P121" s="3" t="s">
        <v>47</v>
      </c>
      <c r="Q121" s="66"/>
      <c r="R121" s="66">
        <f t="shared" si="6"/>
        <v>98.7</v>
      </c>
      <c r="S121" s="66"/>
      <c r="T121" s="66">
        <f t="shared" si="7"/>
        <v>12</v>
      </c>
      <c r="U121" s="12">
        <f t="shared" si="11"/>
        <v>50</v>
      </c>
      <c r="V121" s="19"/>
      <c r="W121" s="19">
        <f>IF(OR(A38="No",U121=0)," ",U121)</f>
        <v>50</v>
      </c>
      <c r="X121" s="5"/>
      <c r="Y121" s="5">
        <f>IF(B121=" "," ",AVERAGE(U121, U119, U117, U115))</f>
        <v>44.25</v>
      </c>
    </row>
    <row r="122" spans="1:25" x14ac:dyDescent="0.25">
      <c r="A122" s="4" t="s">
        <v>48</v>
      </c>
      <c r="B122" s="8">
        <f t="shared" si="12"/>
        <v>118</v>
      </c>
      <c r="C122" s="11">
        <f t="shared" si="13"/>
        <v>80</v>
      </c>
      <c r="D122" s="26">
        <f t="shared" si="14"/>
        <v>73</v>
      </c>
      <c r="E122" s="54">
        <f t="shared" si="15"/>
        <v>98.6</v>
      </c>
      <c r="F122" s="56">
        <f t="shared" si="16"/>
        <v>13</v>
      </c>
      <c r="G122" s="19">
        <f t="shared" si="10"/>
        <v>38</v>
      </c>
      <c r="H122" s="19">
        <f>IF(OR(A35="No", D122=0)," ",D122)</f>
        <v>73</v>
      </c>
      <c r="I122" s="19"/>
      <c r="J122" s="5">
        <f>IF(B122=" "," ",AVERAGE(B122,B120,B118,B116))</f>
        <v>126.75</v>
      </c>
      <c r="K122" s="5"/>
      <c r="L122" s="5">
        <f>IF(C122=" "," ",AVERAGE(C122,C120,C118,C116))</f>
        <v>83</v>
      </c>
      <c r="M122" s="5"/>
      <c r="N122" s="5">
        <f>IF(D122=" "," ",AVERAGE(D122,D120,D118,D116))</f>
        <v>73.75</v>
      </c>
      <c r="O122" s="5"/>
      <c r="P122" s="3" t="s">
        <v>48</v>
      </c>
      <c r="Q122" s="66">
        <f t="shared" si="4"/>
        <v>98.6</v>
      </c>
      <c r="R122" s="66"/>
      <c r="S122" s="66">
        <f t="shared" si="5"/>
        <v>13</v>
      </c>
      <c r="T122" s="66"/>
      <c r="U122" s="12">
        <f t="shared" si="11"/>
        <v>38</v>
      </c>
      <c r="V122" s="19">
        <f>IF(OR(A38="No",U122=0)," ",U122)</f>
        <v>38</v>
      </c>
      <c r="W122" s="19"/>
      <c r="X122" s="5">
        <f>IF(B122=" "," ",AVERAGE(U122,U120,U118,U116))</f>
        <v>43.75</v>
      </c>
      <c r="Y122" s="5"/>
    </row>
    <row r="123" spans="1:25" x14ac:dyDescent="0.25">
      <c r="A123" s="4" t="s">
        <v>49</v>
      </c>
      <c r="B123" s="8">
        <f t="shared" si="12"/>
        <v>124</v>
      </c>
      <c r="C123" s="11">
        <f t="shared" si="13"/>
        <v>82</v>
      </c>
      <c r="D123" s="26">
        <f t="shared" si="14"/>
        <v>70</v>
      </c>
      <c r="E123" s="54">
        <f t="shared" si="15"/>
        <v>98.6</v>
      </c>
      <c r="F123" s="56">
        <f t="shared" si="16"/>
        <v>14</v>
      </c>
      <c r="G123" s="19">
        <f t="shared" si="10"/>
        <v>42</v>
      </c>
      <c r="H123" s="19"/>
      <c r="I123" s="19">
        <f>IF(OR(A35="No",D123=0)," ",D123)</f>
        <v>70</v>
      </c>
      <c r="J123" s="5"/>
      <c r="K123" s="5">
        <f>IF(B123=" "," ",AVERAGE(B123,B121,B119,B117))</f>
        <v>124.25</v>
      </c>
      <c r="L123" s="5"/>
      <c r="M123" s="5">
        <f>IF(C123=" "," ",AVERAGE(C123,C121,C119,C117))</f>
        <v>81</v>
      </c>
      <c r="N123" s="5"/>
      <c r="O123" s="5">
        <f>IF(D123=" "," ",AVERAGE(D123,D121,D119,D117))</f>
        <v>75.5</v>
      </c>
      <c r="P123" s="3" t="s">
        <v>49</v>
      </c>
      <c r="Q123" s="66"/>
      <c r="R123" s="66">
        <f t="shared" si="6"/>
        <v>98.6</v>
      </c>
      <c r="S123" s="66"/>
      <c r="T123" s="66">
        <f t="shared" si="7"/>
        <v>14</v>
      </c>
      <c r="U123" s="12">
        <f t="shared" si="11"/>
        <v>42</v>
      </c>
      <c r="V123" s="19"/>
      <c r="W123" s="19">
        <f>IF(OR(A38="No",U123=0)," ",U123)</f>
        <v>42</v>
      </c>
      <c r="X123" s="5"/>
      <c r="Y123" s="5">
        <f>IF(B123=" "," ",AVERAGE(U123, U121, U119, U117))</f>
        <v>43.25</v>
      </c>
    </row>
    <row r="124" spans="1:25" x14ac:dyDescent="0.25">
      <c r="A124" s="4" t="s">
        <v>50</v>
      </c>
      <c r="B124" s="8">
        <f t="shared" si="12"/>
        <v>133</v>
      </c>
      <c r="C124" s="11">
        <f t="shared" si="13"/>
        <v>86</v>
      </c>
      <c r="D124" s="26">
        <f t="shared" si="14"/>
        <v>72</v>
      </c>
      <c r="E124" s="54">
        <f t="shared" si="15"/>
        <v>98.7</v>
      </c>
      <c r="F124" s="56">
        <f t="shared" si="16"/>
        <v>14</v>
      </c>
      <c r="G124" s="19">
        <f t="shared" si="10"/>
        <v>47</v>
      </c>
      <c r="H124" s="19">
        <f>IF(OR(A35="No", D124=0)," ",D124)</f>
        <v>72</v>
      </c>
      <c r="I124" s="19"/>
      <c r="J124" s="5">
        <f>IF(B124=" "," ",AVERAGE(B124,B122,B120,B118))</f>
        <v>128.25</v>
      </c>
      <c r="K124" s="5"/>
      <c r="L124" s="5">
        <f>IF(C124=" "," ",AVERAGE(C124,C122,C120,C118))</f>
        <v>83</v>
      </c>
      <c r="M124" s="5"/>
      <c r="N124" s="5">
        <f>IF(D124=" "," ",AVERAGE(D124,D122,D120,D118))</f>
        <v>74.25</v>
      </c>
      <c r="O124" s="5"/>
      <c r="P124" s="3" t="s">
        <v>50</v>
      </c>
      <c r="Q124" s="66">
        <f t="shared" si="4"/>
        <v>98.7</v>
      </c>
      <c r="R124" s="66"/>
      <c r="S124" s="66">
        <f t="shared" si="5"/>
        <v>14</v>
      </c>
      <c r="T124" s="66"/>
      <c r="U124" s="12">
        <f t="shared" si="11"/>
        <v>47</v>
      </c>
      <c r="V124" s="19">
        <f>IF(OR(A38="No",U124=0)," ",U124)</f>
        <v>47</v>
      </c>
      <c r="W124" s="19"/>
      <c r="X124" s="5">
        <f>IF(B124=" "," ",AVERAGE(U124,U122,U120,U118))</f>
        <v>45.25</v>
      </c>
      <c r="Y124" s="5"/>
    </row>
    <row r="125" spans="1:25" x14ac:dyDescent="0.25">
      <c r="A125" s="4" t="s">
        <v>51</v>
      </c>
      <c r="B125" s="8">
        <f t="shared" si="12"/>
        <v>140</v>
      </c>
      <c r="C125" s="11">
        <f t="shared" si="13"/>
        <v>90</v>
      </c>
      <c r="D125" s="26">
        <f t="shared" si="14"/>
        <v>78</v>
      </c>
      <c r="E125" s="54">
        <f t="shared" si="15"/>
        <v>98.7</v>
      </c>
      <c r="F125" s="56">
        <f t="shared" si="16"/>
        <v>14</v>
      </c>
      <c r="G125" s="19">
        <f t="shared" si="10"/>
        <v>50</v>
      </c>
      <c r="H125" s="19"/>
      <c r="I125" s="19">
        <f>IF(OR(A35="No",D125=0)," ",D125)</f>
        <v>78</v>
      </c>
      <c r="J125" s="5"/>
      <c r="K125" s="5">
        <f>IF(B125=" "," ",AVERAGE(B125,B123,B121,B119))</f>
        <v>128</v>
      </c>
      <c r="L125" s="5"/>
      <c r="M125" s="5">
        <f>IF(C125=" "," ",AVERAGE(C125,C123,C121,C119))</f>
        <v>82.5</v>
      </c>
      <c r="N125" s="5"/>
      <c r="O125" s="5">
        <f>IF(D125=" "," ",AVERAGE(D125,D123,D121,D119))</f>
        <v>77</v>
      </c>
      <c r="P125" s="3" t="s">
        <v>51</v>
      </c>
      <c r="Q125" s="66"/>
      <c r="R125" s="66">
        <f t="shared" si="6"/>
        <v>98.7</v>
      </c>
      <c r="S125" s="66"/>
      <c r="T125" s="66">
        <f t="shared" si="7"/>
        <v>14</v>
      </c>
      <c r="U125" s="12">
        <f t="shared" si="11"/>
        <v>50</v>
      </c>
      <c r="V125" s="19"/>
      <c r="W125" s="19">
        <f>IF(OR(A38="No",U125=0)," ",U125)</f>
        <v>50</v>
      </c>
      <c r="X125" s="5"/>
      <c r="Y125" s="5">
        <f>IF(B125=" "," ",AVERAGE(U125, U123, U121, U119))</f>
        <v>45.5</v>
      </c>
    </row>
    <row r="126" spans="1:25" x14ac:dyDescent="0.25">
      <c r="A126" s="4" t="s">
        <v>52</v>
      </c>
      <c r="B126" s="8">
        <f t="shared" si="12"/>
        <v>145</v>
      </c>
      <c r="C126" s="11">
        <f t="shared" si="13"/>
        <v>92</v>
      </c>
      <c r="D126" s="26">
        <f t="shared" si="14"/>
        <v>80</v>
      </c>
      <c r="E126" s="54">
        <f t="shared" si="15"/>
        <v>98.9</v>
      </c>
      <c r="F126" s="56">
        <f t="shared" si="16"/>
        <v>15</v>
      </c>
      <c r="G126" s="19">
        <f t="shared" si="10"/>
        <v>53</v>
      </c>
      <c r="H126" s="19">
        <f>IF(OR(A35="No", D126=0)," ",D126)</f>
        <v>80</v>
      </c>
      <c r="I126" s="19"/>
      <c r="J126" s="5">
        <f>IF(B126=" "," ",AVERAGE(B126,B124,B122,B120))</f>
        <v>133.5</v>
      </c>
      <c r="K126" s="5"/>
      <c r="L126" s="5">
        <f>IF(C126=" "," ",AVERAGE(C126,C124,C122,C120))</f>
        <v>85.25</v>
      </c>
      <c r="M126" s="5"/>
      <c r="N126" s="5">
        <f>IF(D126=" "," ",AVERAGE(D126,D124,D122,D120))</f>
        <v>74.75</v>
      </c>
      <c r="O126" s="5"/>
      <c r="P126" s="3" t="s">
        <v>52</v>
      </c>
      <c r="Q126" s="66">
        <f t="shared" si="4"/>
        <v>98.9</v>
      </c>
      <c r="R126" s="66"/>
      <c r="S126" s="66">
        <f t="shared" si="5"/>
        <v>15</v>
      </c>
      <c r="T126" s="66"/>
      <c r="U126" s="12">
        <f t="shared" si="11"/>
        <v>53</v>
      </c>
      <c r="V126" s="19">
        <f>IF(OR(A38="No",U126=0)," ",U126)</f>
        <v>53</v>
      </c>
      <c r="W126" s="19"/>
      <c r="X126" s="5">
        <f>IF(B126=" "," ",AVERAGE(U126,U124,U122,U120))</f>
        <v>48.25</v>
      </c>
      <c r="Y126" s="5"/>
    </row>
    <row r="127" spans="1:25" x14ac:dyDescent="0.25">
      <c r="A127" s="4" t="s">
        <v>53</v>
      </c>
      <c r="B127" s="8">
        <f t="shared" si="12"/>
        <v>138</v>
      </c>
      <c r="C127" s="11">
        <f t="shared" si="13"/>
        <v>88</v>
      </c>
      <c r="D127" s="26">
        <f t="shared" si="14"/>
        <v>76</v>
      </c>
      <c r="E127" s="54">
        <f t="shared" si="15"/>
        <v>98.9</v>
      </c>
      <c r="F127" s="56">
        <f t="shared" si="16"/>
        <v>16</v>
      </c>
      <c r="G127" s="19">
        <f t="shared" si="10"/>
        <v>50</v>
      </c>
      <c r="H127" s="19"/>
      <c r="I127" s="19">
        <f>IF(OR(A35="No",D127=0)," ",D127)</f>
        <v>76</v>
      </c>
      <c r="J127" s="5"/>
      <c r="K127" s="5">
        <f>IF(B127=" "," ",AVERAGE(B127,B125,B123,B121))</f>
        <v>132.5</v>
      </c>
      <c r="L127" s="5"/>
      <c r="M127" s="5">
        <f>IF(C127=" "," ",AVERAGE(C127,C125,C123,C121))</f>
        <v>84.5</v>
      </c>
      <c r="N127" s="5"/>
      <c r="O127" s="5">
        <f>IF(D127=" "," ",AVERAGE(D127,D125,D123,D121))</f>
        <v>76</v>
      </c>
      <c r="P127" s="3" t="s">
        <v>53</v>
      </c>
      <c r="Q127" s="66"/>
      <c r="R127" s="66">
        <f t="shared" si="6"/>
        <v>98.9</v>
      </c>
      <c r="S127" s="66"/>
      <c r="T127" s="66">
        <f t="shared" si="7"/>
        <v>16</v>
      </c>
      <c r="U127" s="12">
        <f t="shared" si="11"/>
        <v>50</v>
      </c>
      <c r="V127" s="19"/>
      <c r="W127" s="19">
        <f>IF(OR(A38="No",U127=0)," ",U127)</f>
        <v>50</v>
      </c>
      <c r="X127" s="5"/>
      <c r="Y127" s="5">
        <f>IF(B127=" "," ",AVERAGE(U127, U125, U123, U121))</f>
        <v>48</v>
      </c>
    </row>
    <row r="128" spans="1:25" x14ac:dyDescent="0.25">
      <c r="A128" s="4" t="s">
        <v>54</v>
      </c>
      <c r="B128" s="8">
        <f t="shared" si="12"/>
        <v>132</v>
      </c>
      <c r="C128" s="11">
        <f t="shared" si="13"/>
        <v>85</v>
      </c>
      <c r="D128" s="26">
        <f t="shared" si="14"/>
        <v>77</v>
      </c>
      <c r="E128" s="54">
        <f t="shared" si="15"/>
        <v>98.9</v>
      </c>
      <c r="F128" s="56">
        <f t="shared" si="16"/>
        <v>15</v>
      </c>
      <c r="G128" s="19">
        <f t="shared" si="10"/>
        <v>47</v>
      </c>
      <c r="H128" s="19">
        <f>IF(OR(A35="No", D128=0)," ",D128)</f>
        <v>77</v>
      </c>
      <c r="I128" s="19"/>
      <c r="J128" s="5">
        <f>IF(B128=" "," ",AVERAGE(B128,B126,B124,B122))</f>
        <v>132</v>
      </c>
      <c r="K128" s="5"/>
      <c r="L128" s="5">
        <f>IF(C128=" "," ",AVERAGE(C128,C126,C124,C122))</f>
        <v>85.75</v>
      </c>
      <c r="M128" s="5"/>
      <c r="N128" s="5">
        <f>IF(D128=" "," ",AVERAGE(D128,D126,D124,D122))</f>
        <v>75.5</v>
      </c>
      <c r="O128" s="5"/>
      <c r="P128" s="3" t="s">
        <v>54</v>
      </c>
      <c r="Q128" s="66">
        <f t="shared" si="4"/>
        <v>98.9</v>
      </c>
      <c r="R128" s="66"/>
      <c r="S128" s="66">
        <f t="shared" si="5"/>
        <v>15</v>
      </c>
      <c r="T128" s="66"/>
      <c r="U128" s="12">
        <f t="shared" si="11"/>
        <v>47</v>
      </c>
      <c r="V128" s="19">
        <f>IF(OR(A38="No",U128=0)," ",U128)</f>
        <v>47</v>
      </c>
      <c r="W128" s="19"/>
      <c r="X128" s="5">
        <f>IF(B128=" "," ",AVERAGE(U128,U126,U124,U122))</f>
        <v>46.25</v>
      </c>
      <c r="Y128" s="5"/>
    </row>
    <row r="129" spans="1:25" x14ac:dyDescent="0.25">
      <c r="A129" s="4" t="s">
        <v>55</v>
      </c>
      <c r="B129" s="8">
        <f t="shared" si="12"/>
        <v>150</v>
      </c>
      <c r="C129" s="11">
        <f t="shared" si="13"/>
        <v>94</v>
      </c>
      <c r="D129" s="26">
        <f t="shared" si="14"/>
        <v>78</v>
      </c>
      <c r="E129" s="54">
        <f t="shared" si="15"/>
        <v>99</v>
      </c>
      <c r="F129" s="56">
        <f t="shared" si="16"/>
        <v>15</v>
      </c>
      <c r="G129" s="19">
        <f t="shared" si="10"/>
        <v>56</v>
      </c>
      <c r="H129" s="19"/>
      <c r="I129" s="19">
        <f>IF(OR(A35="No",D129=0)," ",D129)</f>
        <v>78</v>
      </c>
      <c r="J129" s="5"/>
      <c r="K129" s="5">
        <f>IF(B129=" "," ",AVERAGE(B129,B127,B125,B123))</f>
        <v>138</v>
      </c>
      <c r="L129" s="5"/>
      <c r="M129" s="5">
        <f>IF(C129=" "," ",AVERAGE(C129,C127,C125,C123))</f>
        <v>88.5</v>
      </c>
      <c r="N129" s="5"/>
      <c r="O129" s="5">
        <f>IF(D129=" "," ",AVERAGE(D129,D127,D125,D123))</f>
        <v>75.5</v>
      </c>
      <c r="P129" s="3" t="s">
        <v>55</v>
      </c>
      <c r="Q129" s="66"/>
      <c r="R129" s="66">
        <f t="shared" si="6"/>
        <v>99</v>
      </c>
      <c r="S129" s="66"/>
      <c r="T129" s="66">
        <f t="shared" si="7"/>
        <v>15</v>
      </c>
      <c r="U129" s="12">
        <f t="shared" si="11"/>
        <v>56</v>
      </c>
      <c r="V129" s="19"/>
      <c r="W129" s="19">
        <f>IF(OR(A38="No",U129=0)," ",U129)</f>
        <v>56</v>
      </c>
      <c r="X129" s="5"/>
      <c r="Y129" s="5">
        <f>IF(B129=" "," ",AVERAGE(U129, U127, U125, U123))</f>
        <v>49.5</v>
      </c>
    </row>
    <row r="130" spans="1:25" x14ac:dyDescent="0.25">
      <c r="A130" s="4" t="s">
        <v>56</v>
      </c>
      <c r="B130" s="8">
        <f t="shared" si="12"/>
        <v>148</v>
      </c>
      <c r="C130" s="11">
        <f t="shared" si="13"/>
        <v>92</v>
      </c>
      <c r="D130" s="26">
        <f t="shared" si="14"/>
        <v>70</v>
      </c>
      <c r="E130" s="54">
        <f t="shared" si="15"/>
        <v>99.1</v>
      </c>
      <c r="F130" s="56">
        <f t="shared" si="16"/>
        <v>14</v>
      </c>
      <c r="G130" s="19">
        <f t="shared" si="10"/>
        <v>56</v>
      </c>
      <c r="H130" s="19">
        <f>IF(OR(A35="No", D130=0)," ",D130)</f>
        <v>70</v>
      </c>
      <c r="I130" s="19"/>
      <c r="J130" s="5">
        <f>IF(B130=" "," ",AVERAGE(B130,B128,B126,B124))</f>
        <v>139.5</v>
      </c>
      <c r="K130" s="5"/>
      <c r="L130" s="5">
        <f>IF(C130=" "," ",AVERAGE(C130,C128,C126,C124))</f>
        <v>88.75</v>
      </c>
      <c r="M130" s="5"/>
      <c r="N130" s="5">
        <f>IF(D130=" "," ",AVERAGE(D130,D128,D126,D124))</f>
        <v>74.75</v>
      </c>
      <c r="O130" s="5"/>
      <c r="P130" s="3" t="s">
        <v>56</v>
      </c>
      <c r="Q130" s="66">
        <f t="shared" si="4"/>
        <v>99.1</v>
      </c>
      <c r="R130" s="66"/>
      <c r="S130" s="66">
        <f t="shared" si="5"/>
        <v>14</v>
      </c>
      <c r="T130" s="66"/>
      <c r="U130" s="12">
        <f t="shared" si="11"/>
        <v>56</v>
      </c>
      <c r="V130" s="19">
        <f>IF(OR(A38="No",U130=0)," ",U130)</f>
        <v>56</v>
      </c>
      <c r="W130" s="19"/>
      <c r="X130" s="5">
        <f>IF(B130=" "," ",AVERAGE(U130,U128,U126,U124))</f>
        <v>50.75</v>
      </c>
      <c r="Y130" s="5"/>
    </row>
    <row r="131" spans="1:25" x14ac:dyDescent="0.25">
      <c r="A131" s="4" t="s">
        <v>57</v>
      </c>
      <c r="B131" s="8">
        <f t="shared" si="12"/>
        <v>140</v>
      </c>
      <c r="C131" s="11">
        <f t="shared" si="13"/>
        <v>87</v>
      </c>
      <c r="D131" s="26">
        <f t="shared" si="14"/>
        <v>72</v>
      </c>
      <c r="E131" s="54">
        <f t="shared" si="15"/>
        <v>99.2</v>
      </c>
      <c r="F131" s="56">
        <f t="shared" si="16"/>
        <v>13</v>
      </c>
      <c r="G131" s="19">
        <f t="shared" si="10"/>
        <v>53</v>
      </c>
      <c r="H131" s="19"/>
      <c r="I131" s="19">
        <f>IF(OR(A35="No",D131=0)," ",D131)</f>
        <v>72</v>
      </c>
      <c r="J131" s="5"/>
      <c r="K131" s="5">
        <f>IF(B131=" "," ",AVERAGE(B131,B129,B127,B125))</f>
        <v>142</v>
      </c>
      <c r="L131" s="5"/>
      <c r="M131" s="5">
        <f>IF(C131=" "," ",AVERAGE(C131,C129,C127,C125))</f>
        <v>89.75</v>
      </c>
      <c r="N131" s="5"/>
      <c r="O131" s="5">
        <f>IF(D131=" "," ",AVERAGE(D131,D129,D127,D125))</f>
        <v>76</v>
      </c>
      <c r="P131" s="3" t="s">
        <v>57</v>
      </c>
      <c r="Q131" s="66"/>
      <c r="R131" s="66">
        <f t="shared" si="6"/>
        <v>99.2</v>
      </c>
      <c r="S131" s="66"/>
      <c r="T131" s="66">
        <f t="shared" si="7"/>
        <v>13</v>
      </c>
      <c r="U131" s="12">
        <f t="shared" si="11"/>
        <v>53</v>
      </c>
      <c r="V131" s="19"/>
      <c r="W131" s="19">
        <f>IF(OR(A38="No",U131=0)," ",U131)</f>
        <v>53</v>
      </c>
      <c r="X131" s="5"/>
      <c r="Y131" s="5">
        <f>IF(B131=" "," ",AVERAGE(U131, U129, U127, U125))</f>
        <v>52.25</v>
      </c>
    </row>
    <row r="132" spans="1:25" x14ac:dyDescent="0.25">
      <c r="A132" s="4" t="s">
        <v>58</v>
      </c>
      <c r="B132" s="8">
        <f t="shared" si="12"/>
        <v>138</v>
      </c>
      <c r="C132" s="11">
        <f t="shared" si="13"/>
        <v>86</v>
      </c>
      <c r="D132" s="26">
        <f t="shared" si="14"/>
        <v>78</v>
      </c>
      <c r="E132" s="54">
        <f t="shared" si="15"/>
        <v>99.5</v>
      </c>
      <c r="F132" s="56">
        <f t="shared" si="16"/>
        <v>12</v>
      </c>
      <c r="G132" s="19">
        <f t="shared" si="10"/>
        <v>52</v>
      </c>
      <c r="H132" s="19">
        <f>IF(OR(A35="No", D132=0)," ",D132)</f>
        <v>78</v>
      </c>
      <c r="I132" s="19"/>
      <c r="J132" s="5">
        <f>IF(B132=" "," ",AVERAGE(B132,B130,B128,B126))</f>
        <v>140.75</v>
      </c>
      <c r="K132" s="5"/>
      <c r="L132" s="5">
        <f>IF(C132=" "," ",AVERAGE(C132,C130,C128,C126))</f>
        <v>88.75</v>
      </c>
      <c r="M132" s="5"/>
      <c r="N132" s="5">
        <f>IF(D132=" "," ",AVERAGE(D132,D130,D128,D126))</f>
        <v>76.25</v>
      </c>
      <c r="O132" s="5"/>
      <c r="P132" s="3" t="s">
        <v>58</v>
      </c>
      <c r="Q132" s="66">
        <f t="shared" si="4"/>
        <v>99.5</v>
      </c>
      <c r="R132" s="66"/>
      <c r="S132" s="66">
        <f t="shared" si="5"/>
        <v>12</v>
      </c>
      <c r="T132" s="66"/>
      <c r="U132" s="12">
        <f t="shared" si="11"/>
        <v>52</v>
      </c>
      <c r="V132" s="19">
        <f>IF(OR(A38="No",U132=0)," ",U132)</f>
        <v>52</v>
      </c>
      <c r="W132" s="19"/>
      <c r="X132" s="5">
        <f>IF(B132=" "," ",AVERAGE(U132,U130,U128,U126))</f>
        <v>52</v>
      </c>
      <c r="Y132" s="5"/>
    </row>
    <row r="133" spans="1:25" x14ac:dyDescent="0.25">
      <c r="A133" s="4" t="s">
        <v>59</v>
      </c>
      <c r="B133" s="8">
        <f t="shared" si="12"/>
        <v>135</v>
      </c>
      <c r="C133" s="11">
        <f t="shared" si="13"/>
        <v>84</v>
      </c>
      <c r="D133" s="26">
        <f t="shared" si="14"/>
        <v>80</v>
      </c>
      <c r="E133" s="54">
        <f t="shared" si="15"/>
        <v>99.5</v>
      </c>
      <c r="F133" s="56">
        <f t="shared" si="16"/>
        <v>12</v>
      </c>
      <c r="G133" s="19">
        <f t="shared" si="10"/>
        <v>51</v>
      </c>
      <c r="H133" s="19"/>
      <c r="I133" s="19">
        <f>IF(OR(A35="No",D133=0)," ",D133)</f>
        <v>80</v>
      </c>
      <c r="J133" s="5"/>
      <c r="K133" s="5">
        <f>IF(B133=" "," ",AVERAGE(B133,B131,B129,B127))</f>
        <v>140.75</v>
      </c>
      <c r="L133" s="5"/>
      <c r="M133" s="5">
        <f>IF(C133=" "," ",AVERAGE(C133,C131,C129,C127))</f>
        <v>88.25</v>
      </c>
      <c r="N133" s="5"/>
      <c r="O133" s="5">
        <f>IF(D133=" "," ",AVERAGE(D133,D131,D129,D127))</f>
        <v>76.5</v>
      </c>
      <c r="P133" s="3" t="s">
        <v>59</v>
      </c>
      <c r="Q133" s="66"/>
      <c r="R133" s="66">
        <f t="shared" si="6"/>
        <v>99.5</v>
      </c>
      <c r="S133" s="66"/>
      <c r="T133" s="66">
        <f t="shared" si="7"/>
        <v>12</v>
      </c>
      <c r="U133" s="12">
        <f t="shared" si="11"/>
        <v>51</v>
      </c>
      <c r="V133" s="19"/>
      <c r="W133" s="19">
        <f>IF(OR(A38="No",U133=0)," ",U133)</f>
        <v>51</v>
      </c>
      <c r="X133" s="5"/>
      <c r="Y133" s="5">
        <f>IF(B133=" "," ",AVERAGE(U133, U131, U129, U127))</f>
        <v>52.5</v>
      </c>
    </row>
    <row r="134" spans="1:25" x14ac:dyDescent="0.25">
      <c r="A134" s="4" t="s">
        <v>60</v>
      </c>
      <c r="B134" s="8">
        <f t="shared" si="12"/>
        <v>134</v>
      </c>
      <c r="C134" s="11">
        <f t="shared" si="13"/>
        <v>84</v>
      </c>
      <c r="D134" s="26">
        <f t="shared" si="14"/>
        <v>74</v>
      </c>
      <c r="E134" s="54">
        <f t="shared" si="15"/>
        <v>99.8</v>
      </c>
      <c r="F134" s="56">
        <f t="shared" si="16"/>
        <v>12</v>
      </c>
      <c r="G134" s="19">
        <f t="shared" si="10"/>
        <v>50</v>
      </c>
      <c r="H134" s="19">
        <f>IF(OR(A35="No", D134=0)," ",D134)</f>
        <v>74</v>
      </c>
      <c r="I134" s="19"/>
      <c r="J134" s="5">
        <f>IF(B134=" "," ",AVERAGE(B134,B132,B130,B128))</f>
        <v>138</v>
      </c>
      <c r="K134" s="5"/>
      <c r="L134" s="5">
        <f>IF(C134=" "," ",AVERAGE(C134,C132,C130,C128))</f>
        <v>86.75</v>
      </c>
      <c r="M134" s="5"/>
      <c r="N134" s="5">
        <f>IF(D134=" "," ",AVERAGE(D134,D132,D130,D128))</f>
        <v>74.75</v>
      </c>
      <c r="O134" s="5"/>
      <c r="P134" s="3" t="s">
        <v>60</v>
      </c>
      <c r="Q134" s="66">
        <f t="shared" si="4"/>
        <v>99.8</v>
      </c>
      <c r="R134" s="66"/>
      <c r="S134" s="66">
        <f t="shared" si="5"/>
        <v>12</v>
      </c>
      <c r="T134" s="66"/>
      <c r="U134" s="12">
        <f t="shared" si="11"/>
        <v>50</v>
      </c>
      <c r="V134" s="19">
        <f>IF(OR(A38="No",U134=0)," ",U134)</f>
        <v>50</v>
      </c>
      <c r="W134" s="19"/>
      <c r="X134" s="5">
        <f>IF(B134=" "," ",AVERAGE(U134,U132,U130,U128))</f>
        <v>51.25</v>
      </c>
      <c r="Y134" s="5"/>
    </row>
    <row r="135" spans="1:25" x14ac:dyDescent="0.25">
      <c r="A135" s="4" t="s">
        <v>61</v>
      </c>
      <c r="B135" s="8">
        <f t="shared" si="12"/>
        <v>130</v>
      </c>
      <c r="C135" s="11">
        <f t="shared" si="13"/>
        <v>82</v>
      </c>
      <c r="D135" s="26">
        <f t="shared" si="14"/>
        <v>78</v>
      </c>
      <c r="E135" s="54">
        <f t="shared" si="15"/>
        <v>99.9</v>
      </c>
      <c r="F135" s="56">
        <f t="shared" si="16"/>
        <v>13</v>
      </c>
      <c r="G135" s="19">
        <f t="shared" si="10"/>
        <v>48</v>
      </c>
      <c r="H135" s="19"/>
      <c r="I135" s="19">
        <f>IF(OR(A35="No",D135=0)," ",D135)</f>
        <v>78</v>
      </c>
      <c r="J135" s="5"/>
      <c r="K135" s="5">
        <f>IF(B135=" "," ",AVERAGE(B135,B133,B131,B129))</f>
        <v>138.75</v>
      </c>
      <c r="L135" s="5"/>
      <c r="M135" s="5">
        <f>IF(C135=" "," ",AVERAGE(C135,C133,C131,C129))</f>
        <v>86.75</v>
      </c>
      <c r="N135" s="5"/>
      <c r="O135" s="5">
        <f>IF(D135=" "," ",AVERAGE(D135,D133,D131,D129))</f>
        <v>77</v>
      </c>
      <c r="P135" s="3" t="s">
        <v>61</v>
      </c>
      <c r="Q135" s="66"/>
      <c r="R135" s="66">
        <f t="shared" si="6"/>
        <v>99.9</v>
      </c>
      <c r="S135" s="66"/>
      <c r="T135" s="66">
        <f t="shared" si="7"/>
        <v>13</v>
      </c>
      <c r="U135" s="12">
        <f t="shared" si="11"/>
        <v>48</v>
      </c>
      <c r="V135" s="19"/>
      <c r="W135" s="19">
        <f>IF(OR(A38="No",U135=0)," ",U135)</f>
        <v>48</v>
      </c>
      <c r="X135" s="5"/>
      <c r="Y135" s="5">
        <f>IF(B135=" "," ",AVERAGE(U135, U133, U131, U129))</f>
        <v>52</v>
      </c>
    </row>
    <row r="136" spans="1:25" x14ac:dyDescent="0.25">
      <c r="A136" s="4" t="s">
        <v>62</v>
      </c>
      <c r="B136" s="8">
        <f t="shared" si="12"/>
        <v>120</v>
      </c>
      <c r="C136" s="11">
        <f t="shared" si="13"/>
        <v>80</v>
      </c>
      <c r="D136" s="26">
        <f t="shared" si="14"/>
        <v>73</v>
      </c>
      <c r="E136" s="54">
        <f t="shared" si="15"/>
        <v>99.9</v>
      </c>
      <c r="F136" s="56">
        <f t="shared" si="16"/>
        <v>14</v>
      </c>
      <c r="G136" s="19">
        <f t="shared" si="10"/>
        <v>40</v>
      </c>
      <c r="H136" s="19">
        <f>IF(OR(A35="No", D136=0)," ",D136)</f>
        <v>73</v>
      </c>
      <c r="I136" s="19"/>
      <c r="J136" s="5">
        <f>IF(B136=" "," ",AVERAGE(B136,B134,B132,B130))</f>
        <v>135</v>
      </c>
      <c r="K136" s="5"/>
      <c r="L136" s="5">
        <f>IF(C136=" "," ",AVERAGE(C136,C134,C132,C130))</f>
        <v>85.5</v>
      </c>
      <c r="M136" s="5"/>
      <c r="N136" s="5">
        <f>IF(D136=" "," ",AVERAGE(D136,D134,D132,D130))</f>
        <v>73.75</v>
      </c>
      <c r="O136" s="5"/>
      <c r="P136" s="3" t="s">
        <v>62</v>
      </c>
      <c r="Q136" s="66">
        <f t="shared" si="4"/>
        <v>99.9</v>
      </c>
      <c r="R136" s="66"/>
      <c r="S136" s="66">
        <f t="shared" si="5"/>
        <v>14</v>
      </c>
      <c r="T136" s="66"/>
      <c r="U136" s="12">
        <f t="shared" si="11"/>
        <v>40</v>
      </c>
      <c r="V136" s="19">
        <f>IF(OR(A38="No",U136=0)," ",U136)</f>
        <v>40</v>
      </c>
      <c r="W136" s="19"/>
      <c r="X136" s="5">
        <f>IF(B136=" "," ",AVERAGE(U136,U134,U132,U130))</f>
        <v>49.5</v>
      </c>
      <c r="Y136" s="5"/>
    </row>
    <row r="137" spans="1:25" x14ac:dyDescent="0.25">
      <c r="A137" s="4" t="s">
        <v>63</v>
      </c>
      <c r="B137" s="8">
        <f t="shared" si="12"/>
        <v>118</v>
      </c>
      <c r="C137" s="11">
        <f t="shared" si="13"/>
        <v>78</v>
      </c>
      <c r="D137" s="26">
        <f t="shared" si="14"/>
        <v>70</v>
      </c>
      <c r="E137" s="54">
        <f t="shared" si="15"/>
        <v>98.8</v>
      </c>
      <c r="F137" s="56">
        <f t="shared" si="16"/>
        <v>13</v>
      </c>
      <c r="G137" s="19">
        <f t="shared" si="10"/>
        <v>40</v>
      </c>
      <c r="H137" s="19"/>
      <c r="I137" s="19">
        <f>IF(OR(A35="No",D137=0)," ",D137)</f>
        <v>70</v>
      </c>
      <c r="J137" s="5"/>
      <c r="K137" s="5">
        <f>IF(B137=" "," ",AVERAGE(B137,B135,B133,B131))</f>
        <v>130.75</v>
      </c>
      <c r="L137" s="5"/>
      <c r="M137" s="5">
        <f>IF(C137=" "," ",AVERAGE(C137,C135,C133,C131))</f>
        <v>82.75</v>
      </c>
      <c r="N137" s="5"/>
      <c r="O137" s="5">
        <f>IF(D137=" "," ",AVERAGE(D137,D135,D133,D131))</f>
        <v>75</v>
      </c>
      <c r="P137" s="3" t="s">
        <v>63</v>
      </c>
      <c r="Q137" s="66"/>
      <c r="R137" s="66">
        <f t="shared" si="6"/>
        <v>98.8</v>
      </c>
      <c r="S137" s="66"/>
      <c r="T137" s="66">
        <f t="shared" si="7"/>
        <v>13</v>
      </c>
      <c r="U137" s="12">
        <f t="shared" si="11"/>
        <v>40</v>
      </c>
      <c r="V137" s="19"/>
      <c r="W137" s="19">
        <f>IF(OR(A38="No",U137=0)," ",U137)</f>
        <v>40</v>
      </c>
      <c r="X137" s="5"/>
      <c r="Y137" s="5">
        <f>IF(B137=" "," ",AVERAGE(U137, U135, U133, U131))</f>
        <v>48</v>
      </c>
    </row>
    <row r="138" spans="1:25" x14ac:dyDescent="0.25">
      <c r="A138" s="4" t="s">
        <v>64</v>
      </c>
      <c r="B138" s="8">
        <f t="shared" si="12"/>
        <v>118</v>
      </c>
      <c r="C138" s="11">
        <f t="shared" si="13"/>
        <v>78</v>
      </c>
      <c r="D138" s="26">
        <f t="shared" si="14"/>
        <v>72</v>
      </c>
      <c r="E138" s="54">
        <f t="shared" si="15"/>
        <v>98.7</v>
      </c>
      <c r="F138" s="56">
        <f t="shared" si="16"/>
        <v>12</v>
      </c>
      <c r="G138" s="19">
        <f t="shared" si="10"/>
        <v>40</v>
      </c>
      <c r="H138" s="19">
        <f>IF(OR(A35="No", D138=0)," ",D138)</f>
        <v>72</v>
      </c>
      <c r="I138" s="19"/>
      <c r="J138" s="5">
        <f>IF(B138=" "," ",AVERAGE(B138,B136,B134,B132))</f>
        <v>127.5</v>
      </c>
      <c r="K138" s="5"/>
      <c r="L138" s="5">
        <f>IF(C138=" "," ",AVERAGE(C138,C136,C134,C132))</f>
        <v>82</v>
      </c>
      <c r="M138" s="5"/>
      <c r="N138" s="5">
        <f>IF(D138=" "," ",AVERAGE(D138,D136,D134,D132))</f>
        <v>74.25</v>
      </c>
      <c r="O138" s="5"/>
      <c r="P138" s="3" t="s">
        <v>64</v>
      </c>
      <c r="Q138" s="66">
        <f t="shared" si="4"/>
        <v>98.7</v>
      </c>
      <c r="R138" s="66"/>
      <c r="S138" s="66">
        <f t="shared" si="5"/>
        <v>12</v>
      </c>
      <c r="T138" s="66"/>
      <c r="U138" s="12">
        <f t="shared" si="11"/>
        <v>40</v>
      </c>
      <c r="V138" s="19">
        <f>IF(OR(A38="No",U138=0)," ",U138)</f>
        <v>40</v>
      </c>
      <c r="W138" s="19"/>
      <c r="X138" s="5">
        <f>IF(B138=" "," ",AVERAGE(U138,U136,U134,U132))</f>
        <v>45.5</v>
      </c>
      <c r="Y138" s="5"/>
    </row>
    <row r="139" spans="1:25" x14ac:dyDescent="0.25">
      <c r="A139" s="4" t="s">
        <v>65</v>
      </c>
      <c r="B139" s="8">
        <f t="shared" si="12"/>
        <v>120</v>
      </c>
      <c r="C139" s="11">
        <f t="shared" si="13"/>
        <v>80</v>
      </c>
      <c r="D139" s="26">
        <f t="shared" si="14"/>
        <v>78</v>
      </c>
      <c r="E139" s="54">
        <f t="shared" si="15"/>
        <v>98.6</v>
      </c>
      <c r="F139" s="56">
        <f t="shared" si="16"/>
        <v>14</v>
      </c>
      <c r="G139" s="19">
        <f t="shared" si="10"/>
        <v>40</v>
      </c>
      <c r="H139" s="19"/>
      <c r="I139" s="19">
        <f>IF(OR(A35="No",D139=0)," ",D139)</f>
        <v>78</v>
      </c>
      <c r="J139" s="5"/>
      <c r="K139" s="5">
        <f>IF(B139=" "," ",AVERAGE(B139,B137,B135,B133))</f>
        <v>125.75</v>
      </c>
      <c r="L139" s="5"/>
      <c r="M139" s="5">
        <f>IF(C139=" "," ",AVERAGE(C139,C137,C135,C133))</f>
        <v>81</v>
      </c>
      <c r="N139" s="5"/>
      <c r="O139" s="5">
        <f>IF(D139=" "," ",AVERAGE(D139,D137,D135,D133))</f>
        <v>76.5</v>
      </c>
      <c r="P139" s="3" t="s">
        <v>65</v>
      </c>
      <c r="Q139" s="66"/>
      <c r="R139" s="66">
        <f t="shared" si="6"/>
        <v>98.6</v>
      </c>
      <c r="S139" s="66"/>
      <c r="T139" s="66">
        <f t="shared" si="7"/>
        <v>14</v>
      </c>
      <c r="U139" s="12">
        <f t="shared" si="11"/>
        <v>40</v>
      </c>
      <c r="V139" s="19"/>
      <c r="W139" s="19">
        <f>IF(OR(A38="No",U139=0)," ",U139)</f>
        <v>40</v>
      </c>
      <c r="X139" s="5"/>
      <c r="Y139" s="5">
        <f>IF(B139=" "," ",AVERAGE(U139, U137, U135, U133))</f>
        <v>44.75</v>
      </c>
    </row>
    <row r="141" spans="1:25" x14ac:dyDescent="0.25">
      <c r="T141" s="66"/>
      <c r="U141" s="12"/>
      <c r="V141" s="19"/>
      <c r="W141" s="19"/>
      <c r="X141" s="5"/>
      <c r="Y141" s="5"/>
    </row>
    <row r="142" spans="1:25" ht="18.75" x14ac:dyDescent="0.3">
      <c r="B142" s="6"/>
      <c r="C142" s="9"/>
      <c r="D142" s="24"/>
      <c r="E142" s="54" t="s">
        <v>106</v>
      </c>
      <c r="F142" s="24"/>
      <c r="G142" s="93" t="s">
        <v>125</v>
      </c>
      <c r="H142" s="18"/>
      <c r="I142" s="18"/>
      <c r="N142" s="1"/>
      <c r="O142" s="1"/>
      <c r="P142" s="2"/>
      <c r="Q142" s="16"/>
      <c r="R142" s="16"/>
      <c r="S142" s="16"/>
      <c r="T142" s="16"/>
      <c r="U142" s="18"/>
      <c r="V142" s="18"/>
      <c r="W142" s="18"/>
      <c r="X142" s="1"/>
      <c r="Y142" s="1"/>
    </row>
    <row r="143" spans="1:25" x14ac:dyDescent="0.25">
      <c r="A143" s="2" t="s">
        <v>45</v>
      </c>
      <c r="B143" s="7" t="s">
        <v>0</v>
      </c>
      <c r="C143" s="10" t="s">
        <v>1</v>
      </c>
      <c r="D143" s="25" t="s">
        <v>66</v>
      </c>
      <c r="E143" s="54" t="s">
        <v>103</v>
      </c>
      <c r="F143" s="56" t="s">
        <v>102</v>
      </c>
      <c r="G143" s="93" t="s">
        <v>126</v>
      </c>
      <c r="H143" s="18"/>
      <c r="I143" s="18"/>
      <c r="J143" s="5"/>
      <c r="K143" s="5"/>
      <c r="L143" s="5"/>
      <c r="M143" s="5"/>
      <c r="N143" s="5"/>
      <c r="O143" s="5"/>
      <c r="P143" s="2"/>
      <c r="Q143" s="18"/>
      <c r="R143" s="18"/>
      <c r="S143" s="18"/>
      <c r="T143" s="18"/>
      <c r="U143" s="14"/>
      <c r="V143" s="18"/>
      <c r="W143" s="18"/>
      <c r="X143" s="1"/>
      <c r="Y143" s="1"/>
    </row>
    <row r="144" spans="1:25" x14ac:dyDescent="0.25">
      <c r="A144" s="3" t="s">
        <v>3</v>
      </c>
      <c r="B144" s="111">
        <f>IF(B9=0," ",B9)</f>
        <v>120</v>
      </c>
      <c r="C144" s="112">
        <f>IF(C9=0," ",C9)</f>
        <v>80</v>
      </c>
      <c r="D144" s="113">
        <f>IF(D9=0," ",D9)</f>
        <v>70</v>
      </c>
      <c r="E144" s="114">
        <f>IF(E9=0," ",E9)</f>
        <v>98.5</v>
      </c>
      <c r="F144" s="115">
        <f>IF(F9=0," ",F9)</f>
        <v>12</v>
      </c>
      <c r="G144" s="116">
        <f>IF(B9=0," ",B9-C9)</f>
        <v>40</v>
      </c>
      <c r="H144" s="19"/>
      <c r="I144" s="19"/>
      <c r="J144" s="5"/>
      <c r="K144" s="5"/>
      <c r="L144" s="5"/>
      <c r="M144" s="5"/>
      <c r="N144" s="5"/>
      <c r="O144" s="5"/>
      <c r="P144" s="3"/>
      <c r="Q144" s="66"/>
      <c r="R144" s="66"/>
      <c r="S144" s="66"/>
      <c r="T144" s="66"/>
      <c r="U144" s="12"/>
      <c r="V144" s="19"/>
      <c r="W144" s="19"/>
      <c r="X144" s="5"/>
      <c r="Y144" s="5"/>
    </row>
    <row r="145" spans="1:25" x14ac:dyDescent="0.25">
      <c r="A145" s="3" t="s">
        <v>4</v>
      </c>
      <c r="B145" s="111">
        <f t="shared" ref="B145:C163" si="17">IF(B10=0," ",B10)</f>
        <v>125</v>
      </c>
      <c r="C145" s="112">
        <f t="shared" si="17"/>
        <v>85</v>
      </c>
      <c r="D145" s="113">
        <f t="shared" ref="D145:F163" si="18">IF(D10=0," ",D10)</f>
        <v>72</v>
      </c>
      <c r="E145" s="114">
        <f t="shared" si="18"/>
        <v>98.5</v>
      </c>
      <c r="F145" s="115">
        <f t="shared" si="18"/>
        <v>13</v>
      </c>
      <c r="G145" s="116">
        <f t="shared" ref="G145:G163" si="19">IF(B10=0," ",B10-C10)</f>
        <v>40</v>
      </c>
      <c r="H145" s="19"/>
      <c r="I145" s="19"/>
      <c r="J145" s="5"/>
      <c r="K145" s="5"/>
      <c r="L145" s="5"/>
      <c r="M145" s="5"/>
      <c r="N145" s="5"/>
      <c r="O145" s="5"/>
      <c r="P145" s="3"/>
      <c r="Q145" s="66"/>
      <c r="R145" s="66"/>
      <c r="S145" s="66"/>
      <c r="T145" s="66"/>
      <c r="U145" s="12"/>
      <c r="V145" s="19"/>
      <c r="W145" s="19"/>
      <c r="X145" s="5"/>
      <c r="Y145" s="5"/>
    </row>
    <row r="146" spans="1:25" x14ac:dyDescent="0.25">
      <c r="A146" s="3" t="s">
        <v>5</v>
      </c>
      <c r="B146" s="111">
        <f t="shared" si="17"/>
        <v>130</v>
      </c>
      <c r="C146" s="112">
        <f t="shared" si="17"/>
        <v>98</v>
      </c>
      <c r="D146" s="113">
        <f t="shared" si="18"/>
        <v>78</v>
      </c>
      <c r="E146" s="114">
        <f t="shared" si="18"/>
        <v>98.5</v>
      </c>
      <c r="F146" s="115">
        <f t="shared" si="18"/>
        <v>12</v>
      </c>
      <c r="G146" s="116">
        <f t="shared" si="19"/>
        <v>32</v>
      </c>
      <c r="H146" s="19"/>
      <c r="I146" s="19"/>
      <c r="J146" s="5"/>
      <c r="K146" s="5"/>
      <c r="L146" s="5"/>
      <c r="M146" s="5"/>
      <c r="N146" s="5"/>
      <c r="O146" s="5"/>
      <c r="P146" s="3"/>
      <c r="Q146" s="66"/>
      <c r="R146" s="66"/>
      <c r="S146" s="66"/>
      <c r="T146" s="66"/>
      <c r="U146" s="12"/>
      <c r="V146" s="19"/>
      <c r="W146" s="19"/>
      <c r="X146" s="5"/>
      <c r="Y146" s="5"/>
    </row>
    <row r="147" spans="1:25" x14ac:dyDescent="0.25">
      <c r="A147" s="3" t="s">
        <v>6</v>
      </c>
      <c r="B147" s="111">
        <f t="shared" si="17"/>
        <v>135</v>
      </c>
      <c r="C147" s="112">
        <f t="shared" si="17"/>
        <v>92</v>
      </c>
      <c r="D147" s="113">
        <f t="shared" si="18"/>
        <v>80</v>
      </c>
      <c r="E147" s="114">
        <f t="shared" si="18"/>
        <v>98.6</v>
      </c>
      <c r="F147" s="115">
        <f t="shared" si="18"/>
        <v>14</v>
      </c>
      <c r="G147" s="116">
        <f t="shared" si="19"/>
        <v>43</v>
      </c>
      <c r="H147" s="19"/>
      <c r="I147" s="19"/>
      <c r="J147" s="5"/>
      <c r="K147" s="5"/>
      <c r="L147" s="5"/>
      <c r="M147" s="5"/>
      <c r="N147" s="5"/>
      <c r="O147" s="5"/>
      <c r="P147" s="3"/>
      <c r="Q147" s="66"/>
      <c r="R147" s="66"/>
      <c r="S147" s="66"/>
      <c r="T147" s="66"/>
      <c r="U147" s="12"/>
      <c r="V147" s="19"/>
      <c r="W147" s="19"/>
      <c r="X147" s="5"/>
      <c r="Y147" s="5"/>
    </row>
    <row r="148" spans="1:25" x14ac:dyDescent="0.25">
      <c r="A148" s="3" t="s">
        <v>7</v>
      </c>
      <c r="B148" s="111">
        <f t="shared" si="17"/>
        <v>125</v>
      </c>
      <c r="C148" s="112">
        <f t="shared" si="17"/>
        <v>88</v>
      </c>
      <c r="D148" s="113">
        <f t="shared" si="18"/>
        <v>74</v>
      </c>
      <c r="E148" s="114">
        <f t="shared" si="18"/>
        <v>98.7</v>
      </c>
      <c r="F148" s="115">
        <f t="shared" si="18"/>
        <v>13</v>
      </c>
      <c r="G148" s="116">
        <f t="shared" si="19"/>
        <v>37</v>
      </c>
      <c r="H148" s="19"/>
      <c r="I148" s="19"/>
      <c r="J148" s="5"/>
      <c r="K148" s="5"/>
      <c r="L148" s="5"/>
      <c r="M148" s="5"/>
      <c r="N148" s="5"/>
      <c r="O148" s="5"/>
      <c r="P148" s="3"/>
      <c r="Q148" s="66"/>
      <c r="R148" s="66"/>
      <c r="S148" s="66"/>
      <c r="T148" s="66"/>
      <c r="U148" s="12"/>
      <c r="V148" s="19"/>
      <c r="W148" s="19"/>
      <c r="X148" s="5"/>
      <c r="Y148" s="5"/>
    </row>
    <row r="149" spans="1:25" x14ac:dyDescent="0.25">
      <c r="A149" s="3" t="s">
        <v>8</v>
      </c>
      <c r="B149" s="111">
        <f t="shared" si="17"/>
        <v>130</v>
      </c>
      <c r="C149" s="112">
        <f t="shared" si="17"/>
        <v>82</v>
      </c>
      <c r="D149" s="113">
        <f t="shared" si="18"/>
        <v>78</v>
      </c>
      <c r="E149" s="114">
        <f t="shared" si="18"/>
        <v>98.6</v>
      </c>
      <c r="F149" s="115">
        <f t="shared" si="18"/>
        <v>15</v>
      </c>
      <c r="G149" s="116">
        <f t="shared" si="19"/>
        <v>48</v>
      </c>
      <c r="H149" s="19"/>
      <c r="I149" s="19"/>
      <c r="J149" s="5"/>
      <c r="K149" s="5"/>
      <c r="L149" s="5"/>
      <c r="M149" s="5"/>
      <c r="N149" s="5"/>
      <c r="O149" s="5"/>
      <c r="P149" s="3"/>
      <c r="Q149" s="66"/>
      <c r="R149" s="66"/>
      <c r="S149" s="66"/>
      <c r="T149" s="66"/>
      <c r="U149" s="12"/>
      <c r="V149" s="19"/>
      <c r="W149" s="19"/>
      <c r="X149" s="5"/>
      <c r="Y149" s="5"/>
    </row>
    <row r="150" spans="1:25" x14ac:dyDescent="0.25">
      <c r="A150" s="3" t="s">
        <v>9</v>
      </c>
      <c r="B150" s="111">
        <f t="shared" si="17"/>
        <v>134</v>
      </c>
      <c r="C150" s="112">
        <f t="shared" si="17"/>
        <v>84</v>
      </c>
      <c r="D150" s="113">
        <f t="shared" si="18"/>
        <v>73</v>
      </c>
      <c r="E150" s="114">
        <f t="shared" si="18"/>
        <v>98.8</v>
      </c>
      <c r="F150" s="115">
        <f t="shared" si="18"/>
        <v>14</v>
      </c>
      <c r="G150" s="116">
        <f t="shared" si="19"/>
        <v>50</v>
      </c>
      <c r="H150" s="19"/>
      <c r="I150" s="19"/>
      <c r="J150" s="5"/>
      <c r="K150" s="5"/>
      <c r="L150" s="5"/>
      <c r="M150" s="5"/>
      <c r="N150" s="5"/>
      <c r="O150" s="5"/>
      <c r="P150" s="3"/>
      <c r="Q150" s="66"/>
      <c r="R150" s="66"/>
      <c r="S150" s="66"/>
      <c r="T150" s="66"/>
      <c r="U150" s="12"/>
      <c r="V150" s="19"/>
      <c r="W150" s="19"/>
      <c r="X150" s="5"/>
      <c r="Y150" s="5"/>
    </row>
    <row r="151" spans="1:25" x14ac:dyDescent="0.25">
      <c r="A151" s="3" t="s">
        <v>10</v>
      </c>
      <c r="B151" s="111">
        <f t="shared" si="17"/>
        <v>144</v>
      </c>
      <c r="C151" s="112">
        <f t="shared" si="17"/>
        <v>90</v>
      </c>
      <c r="D151" s="113">
        <f t="shared" si="18"/>
        <v>75</v>
      </c>
      <c r="E151" s="114">
        <f t="shared" si="18"/>
        <v>98.9</v>
      </c>
      <c r="F151" s="115">
        <f t="shared" si="18"/>
        <v>13</v>
      </c>
      <c r="G151" s="116">
        <f t="shared" si="19"/>
        <v>54</v>
      </c>
      <c r="H151" s="19"/>
      <c r="I151" s="19"/>
      <c r="J151" s="5"/>
      <c r="K151" s="5"/>
      <c r="L151" s="5"/>
      <c r="M151" s="5"/>
      <c r="N151" s="5"/>
      <c r="O151" s="5"/>
      <c r="P151" s="3"/>
      <c r="Q151" s="66"/>
      <c r="R151" s="66"/>
      <c r="S151" s="66"/>
      <c r="T151" s="66"/>
      <c r="U151" s="12"/>
      <c r="V151" s="19"/>
      <c r="W151" s="19"/>
      <c r="X151" s="5"/>
      <c r="Y151" s="5"/>
    </row>
    <row r="152" spans="1:25" x14ac:dyDescent="0.25">
      <c r="A152" s="3" t="s">
        <v>11</v>
      </c>
      <c r="B152" s="111">
        <f t="shared" si="17"/>
        <v>140</v>
      </c>
      <c r="C152" s="112">
        <f t="shared" si="17"/>
        <v>88</v>
      </c>
      <c r="D152" s="113">
        <f t="shared" si="18"/>
        <v>72</v>
      </c>
      <c r="E152" s="114">
        <f t="shared" si="18"/>
        <v>98.8</v>
      </c>
      <c r="F152" s="115">
        <f t="shared" si="18"/>
        <v>13</v>
      </c>
      <c r="G152" s="116">
        <f t="shared" si="19"/>
        <v>52</v>
      </c>
      <c r="H152" s="19"/>
      <c r="I152" s="19"/>
      <c r="J152" s="5"/>
      <c r="K152" s="5"/>
      <c r="L152" s="5"/>
      <c r="M152" s="5"/>
      <c r="N152" s="5"/>
      <c r="O152" s="5"/>
      <c r="P152" s="3"/>
      <c r="Q152" s="66"/>
      <c r="R152" s="66"/>
      <c r="S152" s="66"/>
      <c r="T152" s="66"/>
      <c r="U152" s="12"/>
      <c r="V152" s="19"/>
      <c r="W152" s="19"/>
      <c r="X152" s="5"/>
      <c r="Y152" s="5"/>
    </row>
    <row r="153" spans="1:25" x14ac:dyDescent="0.25">
      <c r="A153" s="3" t="s">
        <v>12</v>
      </c>
      <c r="B153" s="111">
        <f t="shared" si="17"/>
        <v>138</v>
      </c>
      <c r="C153" s="112">
        <f t="shared" si="17"/>
        <v>83</v>
      </c>
      <c r="D153" s="113">
        <f t="shared" si="18"/>
        <v>78</v>
      </c>
      <c r="E153" s="114">
        <f t="shared" si="18"/>
        <v>98.7</v>
      </c>
      <c r="F153" s="115">
        <f t="shared" si="18"/>
        <v>12</v>
      </c>
      <c r="G153" s="116">
        <f t="shared" si="19"/>
        <v>55</v>
      </c>
      <c r="H153" s="19"/>
      <c r="I153" s="19"/>
      <c r="J153" s="5"/>
      <c r="K153" s="5"/>
      <c r="L153" s="5"/>
      <c r="M153" s="5"/>
      <c r="N153" s="5"/>
      <c r="O153" s="5"/>
      <c r="P153" s="3"/>
      <c r="Q153" s="66"/>
      <c r="R153" s="66"/>
      <c r="S153" s="66"/>
      <c r="T153" s="66"/>
      <c r="U153" s="12"/>
      <c r="V153" s="19"/>
      <c r="W153" s="19"/>
      <c r="X153" s="5"/>
      <c r="Y153" s="5"/>
    </row>
    <row r="154" spans="1:25" x14ac:dyDescent="0.25">
      <c r="A154" s="3" t="s">
        <v>13</v>
      </c>
      <c r="B154" s="111">
        <f t="shared" si="17"/>
        <v>128</v>
      </c>
      <c r="C154" s="112">
        <f t="shared" si="17"/>
        <v>78</v>
      </c>
      <c r="D154" s="113">
        <f t="shared" si="18"/>
        <v>80</v>
      </c>
      <c r="E154" s="114">
        <f t="shared" si="18"/>
        <v>98.6</v>
      </c>
      <c r="F154" s="115">
        <f t="shared" si="18"/>
        <v>11</v>
      </c>
      <c r="G154" s="116">
        <f t="shared" si="19"/>
        <v>50</v>
      </c>
      <c r="H154" s="19"/>
      <c r="I154" s="19"/>
      <c r="J154" s="5"/>
      <c r="K154" s="5"/>
      <c r="L154" s="5"/>
      <c r="M154" s="5"/>
      <c r="N154" s="5"/>
      <c r="O154" s="5"/>
      <c r="P154" s="3"/>
      <c r="Q154" s="66"/>
      <c r="R154" s="66"/>
      <c r="S154" s="66"/>
      <c r="T154" s="66"/>
      <c r="U154" s="12"/>
      <c r="V154" s="19"/>
      <c r="W154" s="19"/>
      <c r="X154" s="5"/>
      <c r="Y154" s="5"/>
    </row>
    <row r="155" spans="1:25" x14ac:dyDescent="0.25">
      <c r="A155" s="3" t="s">
        <v>14</v>
      </c>
      <c r="B155" s="111">
        <f t="shared" si="17"/>
        <v>118</v>
      </c>
      <c r="C155" s="112">
        <f t="shared" si="17"/>
        <v>80</v>
      </c>
      <c r="D155" s="113">
        <f t="shared" si="18"/>
        <v>86</v>
      </c>
      <c r="E155" s="114">
        <f t="shared" si="18"/>
        <v>98.6</v>
      </c>
      <c r="F155" s="115">
        <f t="shared" si="18"/>
        <v>11</v>
      </c>
      <c r="G155" s="116">
        <f t="shared" si="19"/>
        <v>38</v>
      </c>
      <c r="H155" s="19"/>
      <c r="I155" s="19"/>
      <c r="J155" s="5"/>
      <c r="K155" s="5"/>
      <c r="L155" s="5"/>
      <c r="M155" s="5"/>
      <c r="N155" s="5"/>
      <c r="O155" s="5"/>
      <c r="P155" s="3"/>
      <c r="Q155" s="66"/>
      <c r="R155" s="66"/>
      <c r="S155" s="66"/>
      <c r="T155" s="66"/>
      <c r="U155" s="12"/>
      <c r="V155" s="19"/>
      <c r="W155" s="19"/>
      <c r="X155" s="5"/>
      <c r="Y155" s="5"/>
    </row>
    <row r="156" spans="1:25" x14ac:dyDescent="0.25">
      <c r="A156" s="3" t="s">
        <v>15</v>
      </c>
      <c r="B156" s="111">
        <f t="shared" si="17"/>
        <v>124</v>
      </c>
      <c r="C156" s="112">
        <f t="shared" si="17"/>
        <v>82</v>
      </c>
      <c r="D156" s="113">
        <f t="shared" si="18"/>
        <v>75</v>
      </c>
      <c r="E156" s="114">
        <f t="shared" si="18"/>
        <v>98.5</v>
      </c>
      <c r="F156" s="115">
        <f t="shared" si="18"/>
        <v>12</v>
      </c>
      <c r="G156" s="116">
        <f t="shared" si="19"/>
        <v>42</v>
      </c>
      <c r="H156" s="19"/>
      <c r="I156" s="19"/>
      <c r="J156" s="5"/>
      <c r="K156" s="5"/>
      <c r="L156" s="5"/>
      <c r="M156" s="5"/>
      <c r="N156" s="5"/>
      <c r="O156" s="5"/>
      <c r="P156" s="3"/>
      <c r="Q156" s="66"/>
      <c r="R156" s="66"/>
      <c r="S156" s="66"/>
      <c r="T156" s="66"/>
      <c r="U156" s="12"/>
      <c r="V156" s="19"/>
      <c r="W156" s="19"/>
      <c r="X156" s="5"/>
      <c r="Y156" s="5"/>
    </row>
    <row r="157" spans="1:25" x14ac:dyDescent="0.25">
      <c r="A157" s="3" t="s">
        <v>16</v>
      </c>
      <c r="B157" s="111">
        <f t="shared" si="17"/>
        <v>133</v>
      </c>
      <c r="C157" s="112">
        <f t="shared" si="17"/>
        <v>86</v>
      </c>
      <c r="D157" s="113">
        <f t="shared" si="18"/>
        <v>78</v>
      </c>
      <c r="E157" s="114">
        <f t="shared" si="18"/>
        <v>98.6</v>
      </c>
      <c r="F157" s="115">
        <f t="shared" si="18"/>
        <v>14</v>
      </c>
      <c r="G157" s="116">
        <f t="shared" si="19"/>
        <v>47</v>
      </c>
      <c r="H157" s="19"/>
      <c r="I157" s="19"/>
      <c r="J157" s="5"/>
      <c r="K157" s="5"/>
      <c r="L157" s="5"/>
      <c r="M157" s="5"/>
      <c r="N157" s="5"/>
      <c r="O157" s="5"/>
      <c r="P157" s="3"/>
      <c r="Q157" s="66"/>
      <c r="R157" s="66"/>
      <c r="S157" s="66"/>
      <c r="T157" s="66"/>
      <c r="U157" s="12"/>
      <c r="V157" s="19"/>
      <c r="W157" s="19"/>
      <c r="X157" s="5"/>
      <c r="Y157" s="5"/>
    </row>
    <row r="158" spans="1:25" x14ac:dyDescent="0.25">
      <c r="A158" s="4" t="s">
        <v>17</v>
      </c>
      <c r="B158" s="111">
        <f t="shared" si="17"/>
        <v>140</v>
      </c>
      <c r="C158" s="112">
        <f t="shared" si="17"/>
        <v>90</v>
      </c>
      <c r="D158" s="113">
        <f t="shared" si="18"/>
        <v>70</v>
      </c>
      <c r="E158" s="114">
        <f t="shared" si="18"/>
        <v>98.8</v>
      </c>
      <c r="F158" s="115">
        <f t="shared" si="18"/>
        <v>15</v>
      </c>
      <c r="G158" s="116">
        <f t="shared" si="19"/>
        <v>50</v>
      </c>
      <c r="H158" s="19"/>
      <c r="I158" s="19"/>
      <c r="J158" s="5"/>
      <c r="K158" s="5"/>
      <c r="L158" s="5"/>
      <c r="M158" s="5"/>
      <c r="N158" s="5"/>
      <c r="O158" s="5"/>
      <c r="P158" s="3"/>
      <c r="Q158" s="66"/>
      <c r="R158" s="66"/>
      <c r="S158" s="66"/>
      <c r="T158" s="66"/>
      <c r="U158" s="12"/>
      <c r="V158" s="19"/>
      <c r="W158" s="19"/>
      <c r="X158" s="5"/>
      <c r="Y158" s="5"/>
    </row>
    <row r="159" spans="1:25" x14ac:dyDescent="0.25">
      <c r="A159" s="4" t="s">
        <v>18</v>
      </c>
      <c r="B159" s="111">
        <f t="shared" si="17"/>
        <v>145</v>
      </c>
      <c r="C159" s="112">
        <f t="shared" si="17"/>
        <v>92</v>
      </c>
      <c r="D159" s="113">
        <f t="shared" si="18"/>
        <v>72</v>
      </c>
      <c r="E159" s="114">
        <f t="shared" si="18"/>
        <v>98.7</v>
      </c>
      <c r="F159" s="115">
        <f t="shared" si="18"/>
        <v>16</v>
      </c>
      <c r="G159" s="116">
        <f t="shared" si="19"/>
        <v>53</v>
      </c>
      <c r="H159" s="19"/>
      <c r="I159" s="19"/>
      <c r="J159" s="5"/>
      <c r="K159" s="5"/>
      <c r="L159" s="5"/>
      <c r="M159" s="5"/>
      <c r="N159" s="5"/>
      <c r="O159" s="5"/>
      <c r="P159" s="3"/>
      <c r="Q159" s="66"/>
      <c r="R159" s="66"/>
      <c r="S159" s="66"/>
      <c r="T159" s="66"/>
      <c r="U159" s="12"/>
      <c r="V159" s="19"/>
      <c r="W159" s="19"/>
      <c r="X159" s="5"/>
      <c r="Y159" s="5"/>
    </row>
    <row r="160" spans="1:25" x14ac:dyDescent="0.25">
      <c r="A160" s="4" t="s">
        <v>19</v>
      </c>
      <c r="B160" s="111">
        <f t="shared" si="17"/>
        <v>138</v>
      </c>
      <c r="C160" s="112">
        <f t="shared" si="17"/>
        <v>88</v>
      </c>
      <c r="D160" s="113">
        <f t="shared" si="18"/>
        <v>78</v>
      </c>
      <c r="E160" s="114">
        <f t="shared" si="18"/>
        <v>98.9</v>
      </c>
      <c r="F160" s="115">
        <f t="shared" si="18"/>
        <v>15</v>
      </c>
      <c r="G160" s="116">
        <f t="shared" si="19"/>
        <v>50</v>
      </c>
      <c r="H160" s="19"/>
      <c r="I160" s="19"/>
      <c r="J160" s="5"/>
      <c r="K160" s="5"/>
      <c r="L160" s="5"/>
      <c r="M160" s="5"/>
      <c r="N160" s="5"/>
      <c r="O160" s="5"/>
      <c r="P160" s="3"/>
      <c r="Q160" s="66"/>
      <c r="R160" s="66"/>
      <c r="S160" s="66"/>
      <c r="T160" s="66"/>
      <c r="U160" s="12"/>
      <c r="V160" s="19"/>
      <c r="W160" s="19"/>
      <c r="X160" s="5"/>
      <c r="Y160" s="5"/>
    </row>
    <row r="161" spans="1:25" x14ac:dyDescent="0.25">
      <c r="A161" s="4" t="s">
        <v>20</v>
      </c>
      <c r="B161" s="111">
        <f t="shared" si="17"/>
        <v>132</v>
      </c>
      <c r="C161" s="112">
        <f t="shared" si="17"/>
        <v>85</v>
      </c>
      <c r="D161" s="113">
        <f t="shared" si="18"/>
        <v>80</v>
      </c>
      <c r="E161" s="114">
        <f t="shared" si="18"/>
        <v>98.9</v>
      </c>
      <c r="F161" s="115">
        <f t="shared" si="18"/>
        <v>14</v>
      </c>
      <c r="G161" s="116">
        <f t="shared" si="19"/>
        <v>47</v>
      </c>
      <c r="H161" s="19"/>
      <c r="I161" s="19"/>
      <c r="J161" s="5"/>
      <c r="K161" s="5"/>
      <c r="L161" s="5"/>
      <c r="M161" s="5"/>
      <c r="N161" s="5"/>
      <c r="O161" s="5"/>
      <c r="P161" s="3"/>
      <c r="Q161" s="66"/>
      <c r="R161" s="66"/>
      <c r="S161" s="66"/>
      <c r="T161" s="66"/>
      <c r="U161" s="12"/>
      <c r="V161" s="19"/>
      <c r="W161" s="19"/>
      <c r="X161" s="5"/>
      <c r="Y161" s="5"/>
    </row>
    <row r="162" spans="1:25" x14ac:dyDescent="0.25">
      <c r="A162" s="4" t="s">
        <v>21</v>
      </c>
      <c r="B162" s="111">
        <f t="shared" si="17"/>
        <v>150</v>
      </c>
      <c r="C162" s="112">
        <f t="shared" si="17"/>
        <v>94</v>
      </c>
      <c r="D162" s="113">
        <f t="shared" si="18"/>
        <v>74</v>
      </c>
      <c r="E162" s="114">
        <f t="shared" si="18"/>
        <v>98.8</v>
      </c>
      <c r="F162" s="115">
        <f t="shared" si="18"/>
        <v>14</v>
      </c>
      <c r="G162" s="116">
        <f t="shared" si="19"/>
        <v>56</v>
      </c>
      <c r="H162" s="19"/>
      <c r="I162" s="19"/>
      <c r="J162" s="5"/>
      <c r="K162" s="5"/>
      <c r="L162" s="5"/>
      <c r="M162" s="5"/>
      <c r="N162" s="5"/>
      <c r="O162" s="5"/>
      <c r="P162" s="3"/>
      <c r="Q162" s="66"/>
      <c r="R162" s="66"/>
      <c r="S162" s="66"/>
      <c r="T162" s="66"/>
      <c r="U162" s="12"/>
      <c r="V162" s="19"/>
      <c r="W162" s="19"/>
      <c r="X162" s="5"/>
      <c r="Y162" s="5"/>
    </row>
    <row r="163" spans="1:25" x14ac:dyDescent="0.25">
      <c r="A163" s="4" t="s">
        <v>22</v>
      </c>
      <c r="B163" s="111">
        <f t="shared" si="17"/>
        <v>148</v>
      </c>
      <c r="C163" s="112">
        <f t="shared" si="17"/>
        <v>92</v>
      </c>
      <c r="D163" s="113">
        <f t="shared" si="18"/>
        <v>80</v>
      </c>
      <c r="E163" s="114">
        <f t="shared" si="18"/>
        <v>98.6</v>
      </c>
      <c r="F163" s="115">
        <f t="shared" si="18"/>
        <v>13</v>
      </c>
      <c r="G163" s="116">
        <f t="shared" si="19"/>
        <v>56</v>
      </c>
      <c r="H163" s="19"/>
      <c r="I163" s="19"/>
      <c r="J163" s="5"/>
      <c r="K163" s="5"/>
      <c r="L163" s="5"/>
      <c r="M163" s="5"/>
      <c r="N163" s="5"/>
      <c r="O163" s="5"/>
      <c r="P163" s="3"/>
      <c r="Q163" s="66"/>
      <c r="R163" s="66"/>
      <c r="S163" s="66"/>
      <c r="T163" s="66"/>
      <c r="U163" s="12"/>
      <c r="V163" s="19"/>
      <c r="W163" s="19"/>
      <c r="X163" s="5"/>
      <c r="Y163" s="5"/>
    </row>
    <row r="164" spans="1:25" x14ac:dyDescent="0.25">
      <c r="A164" s="4" t="s">
        <v>23</v>
      </c>
      <c r="B164" s="111">
        <f>IF(H9=0," ",H9)</f>
        <v>140</v>
      </c>
      <c r="C164" s="112">
        <f>IF(I9=0," ",I9)</f>
        <v>87</v>
      </c>
      <c r="D164" s="113">
        <f>IF(J9=0," ",J9)</f>
        <v>72</v>
      </c>
      <c r="E164" s="114">
        <f>IF(K9=0," ",K9)</f>
        <v>98.6</v>
      </c>
      <c r="F164" s="115">
        <f>IF(L9=0," ",L9)</f>
        <v>13</v>
      </c>
      <c r="G164" s="116">
        <f>IF(H9=0," ",H9-I9)</f>
        <v>53</v>
      </c>
      <c r="H164" s="19"/>
      <c r="I164" s="19"/>
      <c r="J164" s="5"/>
      <c r="K164" s="5"/>
      <c r="L164" s="5"/>
      <c r="M164" s="5"/>
      <c r="N164" s="5"/>
      <c r="O164" s="5"/>
      <c r="P164" s="3"/>
      <c r="Q164" s="66"/>
      <c r="R164" s="66"/>
      <c r="S164" s="66"/>
      <c r="T164" s="66"/>
      <c r="U164" s="12"/>
      <c r="V164" s="19"/>
      <c r="W164" s="19"/>
      <c r="X164" s="5"/>
      <c r="Y164" s="5"/>
    </row>
    <row r="165" spans="1:25" x14ac:dyDescent="0.25">
      <c r="A165" s="4" t="s">
        <v>24</v>
      </c>
      <c r="B165" s="111">
        <f t="shared" ref="B165:B183" si="20">IF(H10=0," ",H10)</f>
        <v>138</v>
      </c>
      <c r="C165" s="112">
        <f t="shared" ref="C165:C183" si="21">IF(I10=0," ",I10)</f>
        <v>86</v>
      </c>
      <c r="D165" s="113">
        <f t="shared" ref="D165:D183" si="22">IF(J10=0," ",J10)</f>
        <v>70</v>
      </c>
      <c r="E165" s="114">
        <f t="shared" ref="E165:E183" si="23">IF(K10=0," ",K10)</f>
        <v>98.8</v>
      </c>
      <c r="F165" s="115">
        <f t="shared" ref="F165:F183" si="24">IF(L10=0," ",L10)</f>
        <v>14</v>
      </c>
      <c r="G165" s="116">
        <f t="shared" ref="G165:G183" si="25">IF(H10=0," ",H10-I10)</f>
        <v>52</v>
      </c>
      <c r="H165" s="19"/>
      <c r="I165" s="19"/>
      <c r="J165" s="5"/>
      <c r="K165" s="5"/>
      <c r="L165" s="5"/>
      <c r="M165" s="5"/>
      <c r="N165" s="5"/>
      <c r="O165" s="5"/>
      <c r="P165" s="3"/>
      <c r="Q165" s="66"/>
      <c r="R165" s="66"/>
      <c r="S165" s="66"/>
      <c r="T165" s="66"/>
      <c r="U165" s="12"/>
      <c r="V165" s="19"/>
      <c r="W165" s="19"/>
      <c r="X165" s="5"/>
      <c r="Y165" s="5"/>
    </row>
    <row r="166" spans="1:25" x14ac:dyDescent="0.25">
      <c r="A166" s="4" t="s">
        <v>25</v>
      </c>
      <c r="B166" s="111">
        <f t="shared" si="20"/>
        <v>135</v>
      </c>
      <c r="C166" s="112">
        <f t="shared" si="21"/>
        <v>84</v>
      </c>
      <c r="D166" s="113">
        <f t="shared" si="22"/>
        <v>72</v>
      </c>
      <c r="E166" s="114">
        <f t="shared" si="23"/>
        <v>98.7</v>
      </c>
      <c r="F166" s="115">
        <f t="shared" si="24"/>
        <v>15</v>
      </c>
      <c r="G166" s="116">
        <f t="shared" si="25"/>
        <v>51</v>
      </c>
      <c r="H166" s="19"/>
      <c r="I166" s="19"/>
      <c r="J166" s="5"/>
      <c r="K166" s="5"/>
      <c r="L166" s="5"/>
      <c r="M166" s="5"/>
      <c r="N166" s="5"/>
      <c r="O166" s="5"/>
      <c r="P166" s="3"/>
      <c r="Q166" s="66"/>
      <c r="R166" s="66"/>
      <c r="S166" s="66"/>
      <c r="T166" s="66"/>
      <c r="U166" s="12"/>
      <c r="V166" s="19"/>
      <c r="W166" s="19"/>
      <c r="X166" s="5"/>
      <c r="Y166" s="5"/>
    </row>
    <row r="167" spans="1:25" x14ac:dyDescent="0.25">
      <c r="A167" s="4" t="s">
        <v>26</v>
      </c>
      <c r="B167" s="111">
        <f t="shared" si="20"/>
        <v>134</v>
      </c>
      <c r="C167" s="112">
        <f t="shared" si="21"/>
        <v>84</v>
      </c>
      <c r="D167" s="113">
        <f t="shared" si="22"/>
        <v>78</v>
      </c>
      <c r="E167" s="114">
        <f t="shared" si="23"/>
        <v>98.9</v>
      </c>
      <c r="F167" s="115">
        <f t="shared" si="24"/>
        <v>14</v>
      </c>
      <c r="G167" s="116">
        <f t="shared" si="25"/>
        <v>50</v>
      </c>
      <c r="H167" s="19"/>
      <c r="I167" s="19"/>
      <c r="J167" s="5"/>
      <c r="K167" s="5"/>
      <c r="L167" s="5"/>
      <c r="M167" s="5"/>
      <c r="N167" s="5"/>
      <c r="O167" s="5"/>
      <c r="P167" s="3"/>
      <c r="Q167" s="66"/>
      <c r="R167" s="66"/>
      <c r="S167" s="66"/>
      <c r="T167" s="66"/>
      <c r="U167" s="12"/>
      <c r="V167" s="19"/>
      <c r="W167" s="19"/>
      <c r="X167" s="5"/>
      <c r="Y167" s="5"/>
    </row>
    <row r="168" spans="1:25" x14ac:dyDescent="0.25">
      <c r="A168" s="4" t="s">
        <v>27</v>
      </c>
      <c r="B168" s="111">
        <f t="shared" si="20"/>
        <v>130</v>
      </c>
      <c r="C168" s="112">
        <f t="shared" si="21"/>
        <v>82</v>
      </c>
      <c r="D168" s="113">
        <f t="shared" si="22"/>
        <v>70</v>
      </c>
      <c r="E168" s="114">
        <f t="shared" si="23"/>
        <v>98.7</v>
      </c>
      <c r="F168" s="115">
        <f t="shared" si="24"/>
        <v>14</v>
      </c>
      <c r="G168" s="116">
        <f t="shared" si="25"/>
        <v>48</v>
      </c>
      <c r="H168" s="19"/>
      <c r="I168" s="19"/>
      <c r="J168" s="5"/>
      <c r="K168" s="5"/>
      <c r="L168" s="5"/>
      <c r="M168" s="5"/>
      <c r="N168" s="5"/>
      <c r="O168" s="5"/>
      <c r="P168" s="3"/>
      <c r="Q168" s="66"/>
      <c r="R168" s="66"/>
      <c r="S168" s="66"/>
      <c r="T168" s="66"/>
      <c r="U168" s="12"/>
      <c r="V168" s="19"/>
      <c r="W168" s="19"/>
      <c r="X168" s="5"/>
      <c r="Y168" s="5"/>
    </row>
    <row r="169" spans="1:25" x14ac:dyDescent="0.25">
      <c r="A169" s="4" t="s">
        <v>28</v>
      </c>
      <c r="B169" s="111">
        <f t="shared" si="20"/>
        <v>120</v>
      </c>
      <c r="C169" s="112">
        <f t="shared" si="21"/>
        <v>80</v>
      </c>
      <c r="D169" s="113">
        <f t="shared" si="22"/>
        <v>74</v>
      </c>
      <c r="E169" s="114">
        <f t="shared" si="23"/>
        <v>98.6</v>
      </c>
      <c r="F169" s="115">
        <f t="shared" si="24"/>
        <v>13</v>
      </c>
      <c r="G169" s="116">
        <f t="shared" si="25"/>
        <v>40</v>
      </c>
      <c r="H169" s="19"/>
      <c r="I169" s="19"/>
      <c r="J169" s="5"/>
      <c r="K169" s="5"/>
      <c r="L169" s="5"/>
      <c r="M169" s="5"/>
      <c r="N169" s="5"/>
      <c r="O169" s="5"/>
      <c r="P169" s="3"/>
      <c r="Q169" s="66"/>
      <c r="R169" s="66"/>
      <c r="S169" s="66"/>
      <c r="T169" s="66"/>
      <c r="U169" s="12"/>
      <c r="V169" s="19"/>
      <c r="W169" s="19"/>
      <c r="X169" s="5"/>
      <c r="Y169" s="5"/>
    </row>
    <row r="170" spans="1:25" x14ac:dyDescent="0.25">
      <c r="A170" s="4" t="s">
        <v>29</v>
      </c>
      <c r="B170" s="111">
        <f t="shared" si="20"/>
        <v>118</v>
      </c>
      <c r="C170" s="112">
        <f t="shared" si="21"/>
        <v>78</v>
      </c>
      <c r="D170" s="113">
        <f t="shared" si="22"/>
        <v>70</v>
      </c>
      <c r="E170" s="114">
        <f t="shared" si="23"/>
        <v>98.5</v>
      </c>
      <c r="F170" s="115">
        <f t="shared" si="24"/>
        <v>16</v>
      </c>
      <c r="G170" s="116">
        <f t="shared" si="25"/>
        <v>40</v>
      </c>
      <c r="H170" s="19"/>
      <c r="I170" s="19"/>
      <c r="J170" s="5"/>
      <c r="K170" s="5"/>
      <c r="L170" s="5"/>
      <c r="M170" s="5"/>
      <c r="N170" s="5"/>
      <c r="O170" s="5"/>
      <c r="P170" s="3"/>
      <c r="Q170" s="66"/>
      <c r="R170" s="66"/>
      <c r="S170" s="66"/>
      <c r="T170" s="66"/>
      <c r="U170" s="12"/>
      <c r="V170" s="19"/>
      <c r="W170" s="19"/>
      <c r="X170" s="5"/>
      <c r="Y170" s="5"/>
    </row>
    <row r="171" spans="1:25" x14ac:dyDescent="0.25">
      <c r="A171" s="4" t="s">
        <v>30</v>
      </c>
      <c r="B171" s="111">
        <f t="shared" si="20"/>
        <v>118</v>
      </c>
      <c r="C171" s="112">
        <f t="shared" si="21"/>
        <v>78</v>
      </c>
      <c r="D171" s="113">
        <f t="shared" si="22"/>
        <v>78</v>
      </c>
      <c r="E171" s="114">
        <f t="shared" si="23"/>
        <v>98.6</v>
      </c>
      <c r="F171" s="115">
        <f t="shared" si="24"/>
        <v>13</v>
      </c>
      <c r="G171" s="116">
        <f t="shared" si="25"/>
        <v>40</v>
      </c>
      <c r="H171" s="19"/>
      <c r="I171" s="19"/>
      <c r="J171" s="5"/>
      <c r="K171" s="5"/>
      <c r="L171" s="5"/>
      <c r="M171" s="5"/>
      <c r="N171" s="5"/>
      <c r="O171" s="5"/>
      <c r="P171" s="3"/>
      <c r="Q171" s="66"/>
      <c r="R171" s="66"/>
      <c r="S171" s="66"/>
      <c r="T171" s="66"/>
      <c r="U171" s="12"/>
      <c r="V171" s="19"/>
      <c r="W171" s="19"/>
      <c r="X171" s="5"/>
      <c r="Y171" s="5"/>
    </row>
    <row r="172" spans="1:25" x14ac:dyDescent="0.25">
      <c r="A172" s="4" t="s">
        <v>31</v>
      </c>
      <c r="B172" s="111">
        <f t="shared" si="20"/>
        <v>120</v>
      </c>
      <c r="C172" s="112">
        <f t="shared" si="21"/>
        <v>80</v>
      </c>
      <c r="D172" s="113">
        <f t="shared" si="22"/>
        <v>70</v>
      </c>
      <c r="E172" s="114">
        <f t="shared" si="23"/>
        <v>98.7</v>
      </c>
      <c r="F172" s="115">
        <f t="shared" si="24"/>
        <v>12</v>
      </c>
      <c r="G172" s="116">
        <f t="shared" si="25"/>
        <v>40</v>
      </c>
      <c r="H172" s="19"/>
      <c r="I172" s="19"/>
      <c r="J172" s="5"/>
      <c r="K172" s="5"/>
      <c r="L172" s="5"/>
      <c r="M172" s="5"/>
      <c r="N172" s="5"/>
      <c r="O172" s="5"/>
      <c r="P172" s="3"/>
      <c r="Q172" s="66"/>
      <c r="R172" s="66"/>
      <c r="S172" s="66"/>
      <c r="T172" s="66"/>
      <c r="U172" s="12"/>
      <c r="V172" s="19"/>
      <c r="W172" s="19"/>
      <c r="X172" s="5"/>
      <c r="Y172" s="5"/>
    </row>
    <row r="173" spans="1:25" x14ac:dyDescent="0.25">
      <c r="A173" s="4" t="s">
        <v>32</v>
      </c>
      <c r="B173" s="111">
        <f t="shared" si="20"/>
        <v>122</v>
      </c>
      <c r="C173" s="112">
        <f t="shared" si="21"/>
        <v>82</v>
      </c>
      <c r="D173" s="113">
        <f t="shared" si="22"/>
        <v>72</v>
      </c>
      <c r="E173" s="114">
        <f t="shared" si="23"/>
        <v>98.6</v>
      </c>
      <c r="F173" s="115">
        <f t="shared" si="24"/>
        <v>12</v>
      </c>
      <c r="G173" s="116">
        <f t="shared" si="25"/>
        <v>40</v>
      </c>
      <c r="H173" s="19"/>
      <c r="I173" s="19"/>
      <c r="J173" s="5"/>
      <c r="K173" s="5"/>
      <c r="L173" s="5"/>
      <c r="M173" s="5"/>
      <c r="N173" s="5"/>
      <c r="O173" s="5"/>
      <c r="P173" s="3"/>
      <c r="Q173" s="66"/>
      <c r="R173" s="66"/>
      <c r="S173" s="66"/>
      <c r="T173" s="66"/>
      <c r="U173" s="12"/>
      <c r="V173" s="19"/>
      <c r="W173" s="19"/>
      <c r="X173" s="5"/>
      <c r="Y173" s="5"/>
    </row>
    <row r="174" spans="1:25" x14ac:dyDescent="0.25">
      <c r="A174" s="4" t="s">
        <v>33</v>
      </c>
      <c r="B174" s="111">
        <f t="shared" si="20"/>
        <v>124</v>
      </c>
      <c r="C174" s="112">
        <f t="shared" si="21"/>
        <v>83</v>
      </c>
      <c r="D174" s="113">
        <f t="shared" si="22"/>
        <v>78</v>
      </c>
      <c r="E174" s="114">
        <f t="shared" si="23"/>
        <v>98.6</v>
      </c>
      <c r="F174" s="115">
        <f t="shared" si="24"/>
        <v>13</v>
      </c>
      <c r="G174" s="116">
        <f t="shared" si="25"/>
        <v>41</v>
      </c>
      <c r="H174" s="19"/>
      <c r="I174" s="19"/>
      <c r="J174" s="5"/>
      <c r="K174" s="5"/>
      <c r="L174" s="5"/>
      <c r="M174" s="5"/>
      <c r="N174" s="5"/>
      <c r="O174" s="5"/>
      <c r="P174" s="3"/>
      <c r="Q174" s="66"/>
      <c r="R174" s="66"/>
      <c r="S174" s="66"/>
      <c r="T174" s="66"/>
      <c r="U174" s="12"/>
      <c r="V174" s="19"/>
      <c r="W174" s="19"/>
      <c r="X174" s="5"/>
      <c r="Y174" s="5"/>
    </row>
    <row r="175" spans="1:25" x14ac:dyDescent="0.25">
      <c r="A175" s="4" t="s">
        <v>34</v>
      </c>
      <c r="B175" s="111">
        <f t="shared" si="20"/>
        <v>133</v>
      </c>
      <c r="C175" s="112">
        <f t="shared" si="21"/>
        <v>85</v>
      </c>
      <c r="D175" s="113">
        <f t="shared" si="22"/>
        <v>82</v>
      </c>
      <c r="E175" s="114">
        <f t="shared" si="23"/>
        <v>98.5</v>
      </c>
      <c r="F175" s="115">
        <f t="shared" si="24"/>
        <v>15</v>
      </c>
      <c r="G175" s="116">
        <f t="shared" si="25"/>
        <v>48</v>
      </c>
      <c r="H175" s="19"/>
      <c r="I175" s="19"/>
      <c r="J175" s="5"/>
      <c r="K175" s="5"/>
      <c r="L175" s="5"/>
      <c r="M175" s="5"/>
      <c r="N175" s="5"/>
      <c r="O175" s="5"/>
      <c r="P175" s="3"/>
      <c r="Q175" s="66"/>
      <c r="R175" s="66"/>
      <c r="S175" s="66"/>
      <c r="T175" s="66"/>
      <c r="U175" s="12"/>
      <c r="V175" s="19"/>
      <c r="W175" s="19"/>
      <c r="X175" s="5"/>
      <c r="Y175" s="5"/>
    </row>
    <row r="176" spans="1:25" x14ac:dyDescent="0.25">
      <c r="A176" s="4" t="s">
        <v>35</v>
      </c>
      <c r="B176" s="111">
        <f t="shared" si="20"/>
        <v>134</v>
      </c>
      <c r="C176" s="112">
        <f t="shared" si="21"/>
        <v>86</v>
      </c>
      <c r="D176" s="113">
        <f t="shared" si="22"/>
        <v>72</v>
      </c>
      <c r="E176" s="114">
        <f t="shared" si="23"/>
        <v>98.4</v>
      </c>
      <c r="F176" s="115">
        <f t="shared" si="24"/>
        <v>10</v>
      </c>
      <c r="G176" s="116">
        <f t="shared" si="25"/>
        <v>48</v>
      </c>
      <c r="H176" s="19"/>
      <c r="I176" s="19"/>
      <c r="J176" s="5"/>
      <c r="K176" s="5"/>
      <c r="L176" s="5"/>
      <c r="M176" s="5"/>
      <c r="N176" s="5"/>
      <c r="O176" s="5"/>
      <c r="P176" s="3"/>
      <c r="Q176" s="66"/>
      <c r="R176" s="66"/>
      <c r="S176" s="66"/>
      <c r="T176" s="66"/>
      <c r="U176" s="12"/>
      <c r="V176" s="19"/>
      <c r="W176" s="19"/>
      <c r="X176" s="5"/>
      <c r="Y176" s="5"/>
    </row>
    <row r="177" spans="1:25" x14ac:dyDescent="0.25">
      <c r="A177" s="4" t="s">
        <v>36</v>
      </c>
      <c r="B177" s="111">
        <f t="shared" si="20"/>
        <v>142</v>
      </c>
      <c r="C177" s="112">
        <f t="shared" si="21"/>
        <v>90</v>
      </c>
      <c r="D177" s="113">
        <f t="shared" si="22"/>
        <v>78</v>
      </c>
      <c r="E177" s="114">
        <f t="shared" si="23"/>
        <v>98.5</v>
      </c>
      <c r="F177" s="115">
        <f t="shared" si="24"/>
        <v>11</v>
      </c>
      <c r="G177" s="116">
        <f t="shared" si="25"/>
        <v>52</v>
      </c>
      <c r="H177" s="19"/>
      <c r="I177" s="19"/>
      <c r="J177" s="5"/>
      <c r="K177" s="5"/>
      <c r="L177" s="5"/>
      <c r="M177" s="5"/>
      <c r="N177" s="5"/>
      <c r="O177" s="5"/>
      <c r="P177" s="3"/>
      <c r="Q177" s="66"/>
      <c r="R177" s="66"/>
      <c r="S177" s="66"/>
      <c r="T177" s="66"/>
      <c r="U177" s="12"/>
      <c r="V177" s="19"/>
      <c r="W177" s="19"/>
      <c r="X177" s="5"/>
      <c r="Y177" s="5"/>
    </row>
    <row r="178" spans="1:25" x14ac:dyDescent="0.25">
      <c r="A178" s="4" t="s">
        <v>37</v>
      </c>
      <c r="B178" s="111">
        <f t="shared" si="20"/>
        <v>143</v>
      </c>
      <c r="C178" s="112">
        <f t="shared" si="21"/>
        <v>88</v>
      </c>
      <c r="D178" s="113">
        <f t="shared" si="22"/>
        <v>80</v>
      </c>
      <c r="E178" s="114">
        <f t="shared" si="23"/>
        <v>98.8</v>
      </c>
      <c r="F178" s="115">
        <f t="shared" si="24"/>
        <v>12</v>
      </c>
      <c r="G178" s="116">
        <f t="shared" si="25"/>
        <v>55</v>
      </c>
      <c r="H178" s="19"/>
      <c r="I178" s="19"/>
      <c r="J178" s="5"/>
      <c r="K178" s="5"/>
      <c r="L178" s="5"/>
      <c r="M178" s="5"/>
      <c r="N178" s="5"/>
      <c r="O178" s="5"/>
      <c r="P178" s="3"/>
      <c r="Q178" s="66"/>
      <c r="R178" s="66"/>
      <c r="S178" s="66"/>
      <c r="T178" s="66"/>
      <c r="U178" s="12"/>
      <c r="V178" s="19"/>
      <c r="W178" s="19"/>
      <c r="X178" s="5"/>
      <c r="Y178" s="5"/>
    </row>
    <row r="179" spans="1:25" x14ac:dyDescent="0.25">
      <c r="A179" s="4" t="s">
        <v>38</v>
      </c>
      <c r="B179" s="111">
        <f t="shared" si="20"/>
        <v>146</v>
      </c>
      <c r="C179" s="112">
        <f t="shared" si="21"/>
        <v>92</v>
      </c>
      <c r="D179" s="113">
        <f t="shared" si="22"/>
        <v>74</v>
      </c>
      <c r="E179" s="114">
        <f t="shared" si="23"/>
        <v>98.6</v>
      </c>
      <c r="F179" s="115">
        <f t="shared" si="24"/>
        <v>13</v>
      </c>
      <c r="G179" s="116">
        <f t="shared" si="25"/>
        <v>54</v>
      </c>
      <c r="H179" s="19"/>
      <c r="I179" s="19"/>
      <c r="J179" s="5"/>
      <c r="K179" s="5"/>
      <c r="L179" s="5"/>
      <c r="M179" s="5"/>
      <c r="N179" s="5"/>
      <c r="O179" s="5"/>
      <c r="P179" s="3"/>
      <c r="Q179" s="66"/>
      <c r="R179" s="66"/>
      <c r="S179" s="66"/>
      <c r="T179" s="66"/>
      <c r="U179" s="12"/>
      <c r="V179" s="19"/>
      <c r="W179" s="19"/>
      <c r="X179" s="5"/>
      <c r="Y179" s="5"/>
    </row>
    <row r="180" spans="1:25" x14ac:dyDescent="0.25">
      <c r="A180" s="4" t="s">
        <v>39</v>
      </c>
      <c r="B180" s="111">
        <f t="shared" si="20"/>
        <v>131</v>
      </c>
      <c r="C180" s="112">
        <f t="shared" si="21"/>
        <v>87</v>
      </c>
      <c r="D180" s="113">
        <f t="shared" si="22"/>
        <v>76</v>
      </c>
      <c r="E180" s="114">
        <f t="shared" si="23"/>
        <v>98.7</v>
      </c>
      <c r="F180" s="115">
        <f t="shared" si="24"/>
        <v>14</v>
      </c>
      <c r="G180" s="116">
        <f t="shared" si="25"/>
        <v>44</v>
      </c>
      <c r="H180" s="19"/>
      <c r="I180" s="19"/>
      <c r="J180" s="5"/>
      <c r="K180" s="5"/>
      <c r="L180" s="5"/>
      <c r="M180" s="5"/>
      <c r="N180" s="5"/>
      <c r="O180" s="5"/>
      <c r="P180" s="3"/>
      <c r="Q180" s="66"/>
      <c r="R180" s="66"/>
      <c r="S180" s="66"/>
      <c r="T180" s="66"/>
      <c r="U180" s="12"/>
      <c r="V180" s="19"/>
      <c r="W180" s="19"/>
      <c r="X180" s="5"/>
      <c r="Y180" s="5"/>
    </row>
    <row r="181" spans="1:25" x14ac:dyDescent="0.25">
      <c r="A181" s="4" t="s">
        <v>40</v>
      </c>
      <c r="B181" s="111">
        <f t="shared" si="20"/>
        <v>138</v>
      </c>
      <c r="C181" s="112">
        <f t="shared" si="21"/>
        <v>92</v>
      </c>
      <c r="D181" s="113">
        <f t="shared" si="22"/>
        <v>78</v>
      </c>
      <c r="E181" s="114">
        <f t="shared" si="23"/>
        <v>98.7</v>
      </c>
      <c r="F181" s="115">
        <f t="shared" si="24"/>
        <v>15</v>
      </c>
      <c r="G181" s="116">
        <f t="shared" si="25"/>
        <v>46</v>
      </c>
      <c r="H181" s="19"/>
      <c r="I181" s="19"/>
      <c r="J181" s="5"/>
      <c r="K181" s="5"/>
      <c r="L181" s="5"/>
      <c r="M181" s="5"/>
      <c r="N181" s="5"/>
      <c r="O181" s="5"/>
      <c r="P181" s="3"/>
      <c r="Q181" s="66"/>
      <c r="R181" s="66"/>
      <c r="S181" s="66"/>
      <c r="T181" s="66"/>
      <c r="U181" s="12"/>
      <c r="V181" s="19"/>
      <c r="W181" s="19"/>
      <c r="X181" s="5"/>
      <c r="Y181" s="5"/>
    </row>
    <row r="182" spans="1:25" x14ac:dyDescent="0.25">
      <c r="A182" s="4" t="s">
        <v>41</v>
      </c>
      <c r="B182" s="111">
        <f t="shared" si="20"/>
        <v>127</v>
      </c>
      <c r="C182" s="112">
        <f t="shared" si="21"/>
        <v>86</v>
      </c>
      <c r="D182" s="113">
        <f t="shared" si="22"/>
        <v>70</v>
      </c>
      <c r="E182" s="114">
        <f t="shared" si="23"/>
        <v>98.6</v>
      </c>
      <c r="F182" s="115">
        <f t="shared" si="24"/>
        <v>14</v>
      </c>
      <c r="G182" s="116">
        <f t="shared" si="25"/>
        <v>41</v>
      </c>
      <c r="H182" s="19"/>
      <c r="I182" s="19"/>
      <c r="J182" s="5"/>
      <c r="K182" s="5"/>
      <c r="L182" s="5"/>
      <c r="M182" s="5"/>
      <c r="N182" s="5"/>
      <c r="O182" s="5"/>
      <c r="P182" s="3"/>
      <c r="Q182" s="66"/>
      <c r="R182" s="66"/>
      <c r="S182" s="66"/>
      <c r="T182" s="66"/>
      <c r="U182" s="12"/>
      <c r="V182" s="19"/>
      <c r="W182" s="19"/>
      <c r="X182" s="5"/>
      <c r="Y182" s="5"/>
    </row>
    <row r="183" spans="1:25" x14ac:dyDescent="0.25">
      <c r="A183" s="4" t="s">
        <v>42</v>
      </c>
      <c r="B183" s="111">
        <f t="shared" si="20"/>
        <v>125</v>
      </c>
      <c r="C183" s="112">
        <f t="shared" si="21"/>
        <v>84</v>
      </c>
      <c r="D183" s="113">
        <f t="shared" si="22"/>
        <v>72</v>
      </c>
      <c r="E183" s="114">
        <f t="shared" si="23"/>
        <v>98.6</v>
      </c>
      <c r="F183" s="115">
        <f t="shared" si="24"/>
        <v>14</v>
      </c>
      <c r="G183" s="116">
        <f t="shared" si="25"/>
        <v>41</v>
      </c>
      <c r="H183" s="19"/>
      <c r="I183" s="19"/>
      <c r="J183" s="5"/>
      <c r="K183" s="5"/>
      <c r="L183" s="5"/>
      <c r="M183" s="5"/>
      <c r="N183" s="5"/>
      <c r="O183" s="5"/>
      <c r="P183" s="3"/>
      <c r="Q183" s="66"/>
      <c r="R183" s="66"/>
      <c r="S183" s="66"/>
      <c r="T183" s="66"/>
      <c r="U183" s="12"/>
      <c r="V183" s="19"/>
      <c r="W183" s="19"/>
      <c r="X183" s="5"/>
      <c r="Y183" s="5"/>
    </row>
    <row r="184" spans="1:25" x14ac:dyDescent="0.25">
      <c r="A184" s="4" t="s">
        <v>43</v>
      </c>
      <c r="B184" s="111">
        <f>IF(N9=0," ",N9)</f>
        <v>124</v>
      </c>
      <c r="C184" s="112">
        <f>IF(O9=0," ",O9)</f>
        <v>83</v>
      </c>
      <c r="D184" s="113">
        <f>IF(P9=0," ",P9)</f>
        <v>78</v>
      </c>
      <c r="E184" s="114">
        <f>IF(Q9=0," ",Q9)</f>
        <v>98.8</v>
      </c>
      <c r="F184" s="115">
        <f>IF(R9=0," ",R9)</f>
        <v>14</v>
      </c>
      <c r="G184" s="116">
        <f>IF(N9=0," ",N9-O9)</f>
        <v>41</v>
      </c>
      <c r="H184" s="19"/>
      <c r="I184" s="19"/>
      <c r="J184" s="5"/>
      <c r="K184" s="5"/>
      <c r="L184" s="5"/>
      <c r="M184" s="5"/>
      <c r="N184" s="5"/>
      <c r="O184" s="5"/>
      <c r="P184" s="3"/>
      <c r="Q184" s="66"/>
      <c r="R184" s="66"/>
      <c r="S184" s="66"/>
      <c r="T184" s="66"/>
      <c r="U184" s="12"/>
      <c r="V184" s="19"/>
      <c r="W184" s="19"/>
      <c r="X184" s="5"/>
      <c r="Y184" s="5"/>
    </row>
    <row r="185" spans="1:25" x14ac:dyDescent="0.25">
      <c r="A185" s="4" t="s">
        <v>44</v>
      </c>
      <c r="B185" s="111">
        <f t="shared" ref="B185:B205" si="26">IF(N10=0," ",N10)</f>
        <v>120</v>
      </c>
      <c r="C185" s="112">
        <f t="shared" ref="C185:C205" si="27">IF(O10=0," ",O10)</f>
        <v>80</v>
      </c>
      <c r="D185" s="113">
        <f t="shared" ref="D185:D205" si="28">IF(P10=0," ",P10)</f>
        <v>80</v>
      </c>
      <c r="E185" s="114">
        <f t="shared" ref="E185:E205" si="29">IF(Q10=0," ",Q10)</f>
        <v>98.6</v>
      </c>
      <c r="F185" s="115">
        <f t="shared" ref="F185:F205" si="30">IF(R10=0," ",R10)</f>
        <v>15</v>
      </c>
      <c r="G185" s="116">
        <f t="shared" ref="G185:G205" si="31">IF(N10=0," ",N10-O10)</f>
        <v>40</v>
      </c>
      <c r="H185" s="19"/>
      <c r="I185" s="19"/>
      <c r="J185" s="5"/>
      <c r="K185" s="5"/>
      <c r="L185" s="5"/>
      <c r="M185" s="5"/>
      <c r="N185" s="5"/>
      <c r="O185" s="5"/>
      <c r="P185" s="3"/>
      <c r="Q185" s="66"/>
      <c r="R185" s="66"/>
      <c r="S185" s="66"/>
      <c r="T185" s="66"/>
      <c r="U185" s="12"/>
      <c r="V185" s="19"/>
      <c r="W185" s="19"/>
      <c r="X185" s="5"/>
      <c r="Y185" s="5"/>
    </row>
    <row r="186" spans="1:25" x14ac:dyDescent="0.25">
      <c r="A186" s="4" t="s">
        <v>46</v>
      </c>
      <c r="B186" s="111">
        <f t="shared" si="26"/>
        <v>138</v>
      </c>
      <c r="C186" s="112">
        <f t="shared" si="27"/>
        <v>83</v>
      </c>
      <c r="D186" s="113">
        <f t="shared" si="28"/>
        <v>74</v>
      </c>
      <c r="E186" s="114">
        <f t="shared" si="29"/>
        <v>98.5</v>
      </c>
      <c r="F186" s="115">
        <f t="shared" si="30"/>
        <v>12</v>
      </c>
      <c r="G186" s="116">
        <f t="shared" si="31"/>
        <v>55</v>
      </c>
      <c r="H186" s="19"/>
      <c r="I186" s="19"/>
      <c r="J186" s="5"/>
      <c r="K186" s="5"/>
      <c r="L186" s="5"/>
      <c r="M186" s="5"/>
      <c r="N186" s="5"/>
      <c r="O186" s="5"/>
      <c r="P186" s="3"/>
      <c r="Q186" s="66"/>
      <c r="R186" s="66"/>
      <c r="S186" s="66"/>
      <c r="T186" s="66"/>
      <c r="U186" s="12"/>
      <c r="V186" s="19"/>
      <c r="W186" s="19"/>
      <c r="X186" s="5"/>
      <c r="Y186" s="5"/>
    </row>
    <row r="187" spans="1:25" x14ac:dyDescent="0.25">
      <c r="A187" s="4" t="s">
        <v>47</v>
      </c>
      <c r="B187" s="111">
        <f t="shared" si="26"/>
        <v>128</v>
      </c>
      <c r="C187" s="112">
        <f t="shared" si="27"/>
        <v>78</v>
      </c>
      <c r="D187" s="113">
        <f t="shared" si="28"/>
        <v>80</v>
      </c>
      <c r="E187" s="114">
        <f t="shared" si="29"/>
        <v>98.7</v>
      </c>
      <c r="F187" s="115">
        <f t="shared" si="30"/>
        <v>12</v>
      </c>
      <c r="G187" s="116">
        <f t="shared" si="31"/>
        <v>50</v>
      </c>
      <c r="H187" s="19"/>
      <c r="I187" s="19"/>
      <c r="J187" s="5"/>
      <c r="K187" s="5"/>
      <c r="L187" s="5"/>
      <c r="M187" s="5"/>
      <c r="N187" s="5"/>
      <c r="O187" s="5"/>
      <c r="P187" s="3"/>
      <c r="Q187" s="66"/>
      <c r="R187" s="66"/>
      <c r="S187" s="66"/>
      <c r="T187" s="66"/>
      <c r="U187" s="12"/>
      <c r="V187" s="19"/>
      <c r="W187" s="19"/>
      <c r="X187" s="5"/>
      <c r="Y187" s="5"/>
    </row>
    <row r="188" spans="1:25" x14ac:dyDescent="0.25">
      <c r="A188" s="4" t="s">
        <v>48</v>
      </c>
      <c r="B188" s="111">
        <f t="shared" si="26"/>
        <v>118</v>
      </c>
      <c r="C188" s="112">
        <f t="shared" si="27"/>
        <v>80</v>
      </c>
      <c r="D188" s="113">
        <f t="shared" si="28"/>
        <v>73</v>
      </c>
      <c r="E188" s="114">
        <f t="shared" si="29"/>
        <v>98.6</v>
      </c>
      <c r="F188" s="115">
        <f t="shared" si="30"/>
        <v>13</v>
      </c>
      <c r="G188" s="116">
        <f t="shared" si="31"/>
        <v>38</v>
      </c>
      <c r="H188" s="19"/>
      <c r="I188" s="19"/>
      <c r="J188" s="5"/>
      <c r="K188" s="5"/>
      <c r="L188" s="5"/>
      <c r="M188" s="5"/>
      <c r="N188" s="5"/>
      <c r="O188" s="5"/>
      <c r="P188" s="3"/>
      <c r="Q188" s="66"/>
      <c r="R188" s="66"/>
      <c r="S188" s="66"/>
      <c r="T188" s="66"/>
      <c r="U188" s="12"/>
      <c r="V188" s="19"/>
      <c r="W188" s="19"/>
      <c r="X188" s="5"/>
      <c r="Y188" s="5"/>
    </row>
    <row r="189" spans="1:25" x14ac:dyDescent="0.25">
      <c r="A189" s="4" t="s">
        <v>49</v>
      </c>
      <c r="B189" s="111">
        <f t="shared" si="26"/>
        <v>124</v>
      </c>
      <c r="C189" s="112">
        <f t="shared" si="27"/>
        <v>82</v>
      </c>
      <c r="D189" s="113">
        <f t="shared" si="28"/>
        <v>70</v>
      </c>
      <c r="E189" s="114">
        <f t="shared" si="29"/>
        <v>98.6</v>
      </c>
      <c r="F189" s="115">
        <f t="shared" si="30"/>
        <v>14</v>
      </c>
      <c r="G189" s="116">
        <f t="shared" si="31"/>
        <v>42</v>
      </c>
      <c r="H189" s="19"/>
      <c r="I189" s="19"/>
      <c r="J189" s="5"/>
      <c r="K189" s="5"/>
      <c r="L189" s="5"/>
      <c r="M189" s="5"/>
      <c r="N189" s="5"/>
      <c r="O189" s="5"/>
      <c r="P189" s="3"/>
      <c r="Q189" s="66"/>
      <c r="R189" s="66"/>
      <c r="S189" s="66"/>
      <c r="T189" s="66"/>
      <c r="U189" s="12"/>
      <c r="V189" s="19"/>
      <c r="W189" s="19"/>
      <c r="X189" s="5"/>
      <c r="Y189" s="5"/>
    </row>
    <row r="190" spans="1:25" x14ac:dyDescent="0.25">
      <c r="A190" s="4" t="s">
        <v>50</v>
      </c>
      <c r="B190" s="111">
        <f t="shared" si="26"/>
        <v>133</v>
      </c>
      <c r="C190" s="112">
        <f t="shared" si="27"/>
        <v>86</v>
      </c>
      <c r="D190" s="113">
        <f t="shared" si="28"/>
        <v>72</v>
      </c>
      <c r="E190" s="114">
        <f t="shared" si="29"/>
        <v>98.7</v>
      </c>
      <c r="F190" s="115">
        <f t="shared" si="30"/>
        <v>14</v>
      </c>
      <c r="G190" s="116">
        <f t="shared" si="31"/>
        <v>47</v>
      </c>
      <c r="H190" s="19"/>
      <c r="I190" s="19"/>
      <c r="J190" s="5"/>
      <c r="K190" s="5"/>
      <c r="L190" s="5"/>
      <c r="M190" s="5"/>
      <c r="N190" s="5"/>
      <c r="O190" s="5"/>
      <c r="P190" s="3"/>
      <c r="Q190" s="66"/>
      <c r="R190" s="66"/>
      <c r="S190" s="66"/>
      <c r="T190" s="66"/>
      <c r="U190" s="12"/>
      <c r="V190" s="19"/>
      <c r="W190" s="19"/>
      <c r="X190" s="5"/>
      <c r="Y190" s="5"/>
    </row>
    <row r="191" spans="1:25" x14ac:dyDescent="0.25">
      <c r="A191" s="4" t="s">
        <v>51</v>
      </c>
      <c r="B191" s="111">
        <f t="shared" si="26"/>
        <v>140</v>
      </c>
      <c r="C191" s="112">
        <f t="shared" si="27"/>
        <v>90</v>
      </c>
      <c r="D191" s="113">
        <f t="shared" si="28"/>
        <v>78</v>
      </c>
      <c r="E191" s="114">
        <f t="shared" si="29"/>
        <v>98.7</v>
      </c>
      <c r="F191" s="115">
        <f t="shared" si="30"/>
        <v>14</v>
      </c>
      <c r="G191" s="116">
        <f t="shared" si="31"/>
        <v>50</v>
      </c>
      <c r="H191" s="19"/>
      <c r="I191" s="19"/>
      <c r="J191" s="5"/>
      <c r="K191" s="5"/>
      <c r="L191" s="5"/>
      <c r="M191" s="5"/>
      <c r="N191" s="5"/>
      <c r="O191" s="5"/>
      <c r="P191" s="3"/>
      <c r="Q191" s="66"/>
      <c r="R191" s="66"/>
      <c r="S191" s="66"/>
      <c r="T191" s="66"/>
      <c r="U191" s="12"/>
      <c r="V191" s="19"/>
      <c r="W191" s="19"/>
      <c r="X191" s="5"/>
      <c r="Y191" s="5"/>
    </row>
    <row r="192" spans="1:25" x14ac:dyDescent="0.25">
      <c r="A192" s="4" t="s">
        <v>52</v>
      </c>
      <c r="B192" s="111">
        <f t="shared" si="26"/>
        <v>145</v>
      </c>
      <c r="C192" s="112">
        <f t="shared" si="27"/>
        <v>92</v>
      </c>
      <c r="D192" s="113">
        <f t="shared" si="28"/>
        <v>80</v>
      </c>
      <c r="E192" s="114">
        <f t="shared" si="29"/>
        <v>98.9</v>
      </c>
      <c r="F192" s="115">
        <f t="shared" si="30"/>
        <v>15</v>
      </c>
      <c r="G192" s="116">
        <f t="shared" si="31"/>
        <v>53</v>
      </c>
      <c r="H192" s="19"/>
      <c r="I192" s="19"/>
      <c r="J192" s="5"/>
      <c r="K192" s="5"/>
      <c r="L192" s="5"/>
      <c r="M192" s="5"/>
      <c r="N192" s="5"/>
      <c r="O192" s="5"/>
      <c r="P192" s="3"/>
      <c r="Q192" s="66"/>
      <c r="R192" s="66"/>
      <c r="S192" s="66"/>
      <c r="T192" s="66"/>
      <c r="U192" s="12"/>
      <c r="V192" s="19"/>
      <c r="W192" s="19"/>
      <c r="X192" s="5"/>
      <c r="Y192" s="5"/>
    </row>
    <row r="193" spans="1:25" x14ac:dyDescent="0.25">
      <c r="A193" s="4" t="s">
        <v>53</v>
      </c>
      <c r="B193" s="111">
        <f t="shared" si="26"/>
        <v>138</v>
      </c>
      <c r="C193" s="112">
        <f t="shared" si="27"/>
        <v>88</v>
      </c>
      <c r="D193" s="113">
        <f t="shared" si="28"/>
        <v>76</v>
      </c>
      <c r="E193" s="114">
        <f t="shared" si="29"/>
        <v>98.9</v>
      </c>
      <c r="F193" s="115">
        <f t="shared" si="30"/>
        <v>16</v>
      </c>
      <c r="G193" s="116">
        <f t="shared" si="31"/>
        <v>50</v>
      </c>
      <c r="H193" s="19"/>
      <c r="I193" s="19"/>
      <c r="J193" s="5"/>
      <c r="K193" s="5"/>
      <c r="L193" s="5"/>
      <c r="M193" s="5"/>
      <c r="N193" s="5"/>
      <c r="O193" s="5"/>
      <c r="P193" s="3"/>
      <c r="Q193" s="66"/>
      <c r="R193" s="66"/>
      <c r="S193" s="66"/>
      <c r="T193" s="66"/>
      <c r="U193" s="12"/>
      <c r="V193" s="19"/>
      <c r="W193" s="19"/>
      <c r="X193" s="5"/>
      <c r="Y193" s="5"/>
    </row>
    <row r="194" spans="1:25" x14ac:dyDescent="0.25">
      <c r="A194" s="4" t="s">
        <v>54</v>
      </c>
      <c r="B194" s="111">
        <f t="shared" si="26"/>
        <v>132</v>
      </c>
      <c r="C194" s="112">
        <f t="shared" si="27"/>
        <v>85</v>
      </c>
      <c r="D194" s="113">
        <f t="shared" si="28"/>
        <v>77</v>
      </c>
      <c r="E194" s="114">
        <f t="shared" si="29"/>
        <v>98.9</v>
      </c>
      <c r="F194" s="115">
        <f t="shared" si="30"/>
        <v>15</v>
      </c>
      <c r="G194" s="116">
        <f t="shared" si="31"/>
        <v>47</v>
      </c>
      <c r="H194" s="19"/>
      <c r="I194" s="19"/>
      <c r="J194" s="5"/>
      <c r="K194" s="5"/>
      <c r="L194" s="5"/>
      <c r="M194" s="5"/>
      <c r="N194" s="5"/>
      <c r="O194" s="5"/>
      <c r="P194" s="3"/>
      <c r="Q194" s="66"/>
      <c r="R194" s="66"/>
      <c r="S194" s="66"/>
      <c r="T194" s="66"/>
      <c r="U194" s="12"/>
      <c r="V194" s="19"/>
      <c r="W194" s="19"/>
      <c r="X194" s="5"/>
      <c r="Y194" s="5"/>
    </row>
    <row r="195" spans="1:25" x14ac:dyDescent="0.25">
      <c r="A195" s="4" t="s">
        <v>55</v>
      </c>
      <c r="B195" s="111">
        <f t="shared" si="26"/>
        <v>150</v>
      </c>
      <c r="C195" s="112">
        <f t="shared" si="27"/>
        <v>94</v>
      </c>
      <c r="D195" s="113">
        <f t="shared" si="28"/>
        <v>78</v>
      </c>
      <c r="E195" s="114">
        <f t="shared" si="29"/>
        <v>99</v>
      </c>
      <c r="F195" s="115">
        <f t="shared" si="30"/>
        <v>15</v>
      </c>
      <c r="G195" s="116">
        <f t="shared" si="31"/>
        <v>56</v>
      </c>
      <c r="H195" s="19"/>
      <c r="I195" s="19"/>
      <c r="J195" s="5"/>
      <c r="K195" s="5"/>
      <c r="L195" s="5"/>
      <c r="M195" s="5"/>
      <c r="N195" s="5"/>
      <c r="O195" s="5"/>
      <c r="P195" s="3"/>
      <c r="Q195" s="66"/>
      <c r="R195" s="66"/>
      <c r="S195" s="66"/>
      <c r="T195" s="66"/>
      <c r="U195" s="12"/>
      <c r="V195" s="19"/>
      <c r="W195" s="19"/>
      <c r="X195" s="5"/>
      <c r="Y195" s="5"/>
    </row>
    <row r="196" spans="1:25" x14ac:dyDescent="0.25">
      <c r="A196" s="4" t="s">
        <v>56</v>
      </c>
      <c r="B196" s="111">
        <f t="shared" si="26"/>
        <v>148</v>
      </c>
      <c r="C196" s="112">
        <f t="shared" si="27"/>
        <v>92</v>
      </c>
      <c r="D196" s="113">
        <f t="shared" si="28"/>
        <v>70</v>
      </c>
      <c r="E196" s="114">
        <f t="shared" si="29"/>
        <v>99.1</v>
      </c>
      <c r="F196" s="115">
        <f t="shared" si="30"/>
        <v>14</v>
      </c>
      <c r="G196" s="116">
        <f t="shared" si="31"/>
        <v>56</v>
      </c>
      <c r="H196" s="19"/>
      <c r="I196" s="19"/>
      <c r="J196" s="5"/>
      <c r="K196" s="5"/>
      <c r="L196" s="5"/>
      <c r="M196" s="5"/>
      <c r="N196" s="5"/>
      <c r="O196" s="5"/>
      <c r="P196" s="3"/>
      <c r="Q196" s="66"/>
      <c r="R196" s="66"/>
      <c r="S196" s="66"/>
      <c r="T196" s="66"/>
      <c r="U196" s="12"/>
      <c r="V196" s="19"/>
      <c r="W196" s="19"/>
      <c r="X196" s="5"/>
      <c r="Y196" s="5"/>
    </row>
    <row r="197" spans="1:25" x14ac:dyDescent="0.25">
      <c r="A197" s="4" t="s">
        <v>57</v>
      </c>
      <c r="B197" s="111">
        <f t="shared" si="26"/>
        <v>140</v>
      </c>
      <c r="C197" s="112">
        <f t="shared" si="27"/>
        <v>87</v>
      </c>
      <c r="D197" s="113">
        <f t="shared" si="28"/>
        <v>72</v>
      </c>
      <c r="E197" s="114">
        <f t="shared" si="29"/>
        <v>99.2</v>
      </c>
      <c r="F197" s="115">
        <f t="shared" si="30"/>
        <v>13</v>
      </c>
      <c r="G197" s="116">
        <f t="shared" si="31"/>
        <v>53</v>
      </c>
      <c r="H197" s="19"/>
      <c r="I197" s="19"/>
      <c r="J197" s="5"/>
      <c r="K197" s="5"/>
      <c r="L197" s="5"/>
      <c r="M197" s="5"/>
      <c r="N197" s="5"/>
      <c r="O197" s="5"/>
      <c r="P197" s="3"/>
      <c r="Q197" s="66"/>
      <c r="R197" s="66"/>
      <c r="S197" s="66"/>
      <c r="T197" s="66"/>
      <c r="U197" s="12"/>
      <c r="V197" s="19"/>
      <c r="W197" s="19"/>
      <c r="X197" s="5"/>
      <c r="Y197" s="5"/>
    </row>
    <row r="198" spans="1:25" x14ac:dyDescent="0.25">
      <c r="A198" s="4" t="s">
        <v>58</v>
      </c>
      <c r="B198" s="111">
        <f t="shared" si="26"/>
        <v>138</v>
      </c>
      <c r="C198" s="112">
        <f t="shared" si="27"/>
        <v>86</v>
      </c>
      <c r="D198" s="113">
        <f t="shared" si="28"/>
        <v>78</v>
      </c>
      <c r="E198" s="114">
        <f t="shared" si="29"/>
        <v>99.5</v>
      </c>
      <c r="F198" s="115">
        <f t="shared" si="30"/>
        <v>12</v>
      </c>
      <c r="G198" s="116">
        <f t="shared" si="31"/>
        <v>52</v>
      </c>
      <c r="H198" s="19"/>
      <c r="I198" s="19"/>
      <c r="J198" s="5"/>
      <c r="K198" s="5"/>
      <c r="L198" s="5"/>
      <c r="M198" s="5"/>
      <c r="N198" s="5"/>
      <c r="O198" s="5"/>
      <c r="P198" s="3"/>
      <c r="Q198" s="66"/>
      <c r="R198" s="66"/>
      <c r="S198" s="66"/>
      <c r="T198" s="66"/>
      <c r="U198" s="12"/>
      <c r="V198" s="19"/>
      <c r="W198" s="19"/>
      <c r="X198" s="5"/>
      <c r="Y198" s="5"/>
    </row>
    <row r="199" spans="1:25" x14ac:dyDescent="0.25">
      <c r="A199" s="4" t="s">
        <v>59</v>
      </c>
      <c r="B199" s="111">
        <f t="shared" si="26"/>
        <v>135</v>
      </c>
      <c r="C199" s="112">
        <f t="shared" si="27"/>
        <v>84</v>
      </c>
      <c r="D199" s="113">
        <f t="shared" si="28"/>
        <v>80</v>
      </c>
      <c r="E199" s="114">
        <f t="shared" si="29"/>
        <v>99.5</v>
      </c>
      <c r="F199" s="115">
        <f t="shared" si="30"/>
        <v>12</v>
      </c>
      <c r="G199" s="116">
        <f t="shared" si="31"/>
        <v>51</v>
      </c>
      <c r="H199" s="19"/>
      <c r="I199" s="19"/>
      <c r="J199" s="5"/>
      <c r="K199" s="5"/>
      <c r="L199" s="5"/>
      <c r="M199" s="5"/>
      <c r="N199" s="5"/>
      <c r="O199" s="5"/>
      <c r="P199" s="3"/>
      <c r="Q199" s="66"/>
      <c r="R199" s="66"/>
      <c r="S199" s="66"/>
      <c r="T199" s="66"/>
      <c r="U199" s="12"/>
      <c r="V199" s="19"/>
      <c r="W199" s="19"/>
      <c r="X199" s="5"/>
      <c r="Y199" s="5"/>
    </row>
    <row r="200" spans="1:25" x14ac:dyDescent="0.25">
      <c r="A200" s="4" t="s">
        <v>60</v>
      </c>
      <c r="B200" s="111">
        <f t="shared" si="26"/>
        <v>134</v>
      </c>
      <c r="C200" s="112">
        <f t="shared" si="27"/>
        <v>84</v>
      </c>
      <c r="D200" s="113">
        <f t="shared" si="28"/>
        <v>74</v>
      </c>
      <c r="E200" s="114">
        <f t="shared" si="29"/>
        <v>99.8</v>
      </c>
      <c r="F200" s="115">
        <f t="shared" si="30"/>
        <v>12</v>
      </c>
      <c r="G200" s="116">
        <f t="shared" si="31"/>
        <v>50</v>
      </c>
      <c r="H200" s="19"/>
      <c r="I200" s="19"/>
      <c r="J200" s="5"/>
      <c r="K200" s="5"/>
      <c r="L200" s="5"/>
      <c r="M200" s="5"/>
      <c r="N200" s="5"/>
      <c r="O200" s="5"/>
      <c r="P200" s="3"/>
      <c r="Q200" s="66"/>
      <c r="R200" s="66"/>
      <c r="S200" s="66"/>
      <c r="T200" s="66"/>
      <c r="U200" s="12"/>
      <c r="V200" s="19"/>
      <c r="W200" s="19"/>
      <c r="X200" s="5"/>
      <c r="Y200" s="5"/>
    </row>
    <row r="201" spans="1:25" x14ac:dyDescent="0.25">
      <c r="A201" s="4" t="s">
        <v>61</v>
      </c>
      <c r="B201" s="111">
        <f t="shared" si="26"/>
        <v>130</v>
      </c>
      <c r="C201" s="112">
        <f t="shared" si="27"/>
        <v>82</v>
      </c>
      <c r="D201" s="113">
        <f t="shared" si="28"/>
        <v>78</v>
      </c>
      <c r="E201" s="114">
        <f t="shared" si="29"/>
        <v>99.9</v>
      </c>
      <c r="F201" s="115">
        <f t="shared" si="30"/>
        <v>13</v>
      </c>
      <c r="G201" s="116">
        <f t="shared" si="31"/>
        <v>48</v>
      </c>
      <c r="H201" s="19"/>
      <c r="I201" s="19"/>
      <c r="J201" s="5"/>
      <c r="K201" s="5"/>
      <c r="L201" s="5"/>
      <c r="M201" s="5"/>
      <c r="N201" s="5"/>
      <c r="O201" s="5"/>
      <c r="P201" s="3"/>
      <c r="Q201" s="66"/>
      <c r="R201" s="66"/>
      <c r="S201" s="66"/>
      <c r="T201" s="66"/>
      <c r="U201" s="12"/>
      <c r="V201" s="19"/>
      <c r="W201" s="19"/>
      <c r="X201" s="5"/>
      <c r="Y201" s="5"/>
    </row>
    <row r="202" spans="1:25" x14ac:dyDescent="0.25">
      <c r="A202" s="4" t="s">
        <v>62</v>
      </c>
      <c r="B202" s="111">
        <f t="shared" si="26"/>
        <v>120</v>
      </c>
      <c r="C202" s="112">
        <f t="shared" si="27"/>
        <v>80</v>
      </c>
      <c r="D202" s="113">
        <f t="shared" si="28"/>
        <v>73</v>
      </c>
      <c r="E202" s="114">
        <f t="shared" si="29"/>
        <v>99.9</v>
      </c>
      <c r="F202" s="115">
        <f t="shared" si="30"/>
        <v>14</v>
      </c>
      <c r="G202" s="116">
        <f t="shared" si="31"/>
        <v>40</v>
      </c>
      <c r="H202" s="19"/>
      <c r="I202" s="19"/>
      <c r="J202" s="5"/>
      <c r="K202" s="5"/>
      <c r="L202" s="5"/>
      <c r="M202" s="5"/>
      <c r="N202" s="5"/>
      <c r="O202" s="5"/>
      <c r="P202" s="3"/>
      <c r="Q202" s="66"/>
      <c r="R202" s="66"/>
      <c r="S202" s="66"/>
      <c r="T202" s="66"/>
      <c r="U202" s="12"/>
      <c r="V202" s="19"/>
      <c r="W202" s="19"/>
      <c r="X202" s="5"/>
      <c r="Y202" s="5"/>
    </row>
    <row r="203" spans="1:25" x14ac:dyDescent="0.25">
      <c r="A203" s="4" t="s">
        <v>63</v>
      </c>
      <c r="B203" s="111">
        <f t="shared" si="26"/>
        <v>118</v>
      </c>
      <c r="C203" s="112">
        <f t="shared" si="27"/>
        <v>78</v>
      </c>
      <c r="D203" s="113">
        <f t="shared" si="28"/>
        <v>70</v>
      </c>
      <c r="E203" s="114">
        <f t="shared" si="29"/>
        <v>98.8</v>
      </c>
      <c r="F203" s="115">
        <f t="shared" si="30"/>
        <v>13</v>
      </c>
      <c r="G203" s="116">
        <f t="shared" si="31"/>
        <v>40</v>
      </c>
      <c r="H203" s="19"/>
      <c r="I203" s="19"/>
      <c r="J203" s="5"/>
      <c r="K203" s="5"/>
      <c r="L203" s="5"/>
      <c r="M203" s="5"/>
      <c r="N203" s="5"/>
      <c r="O203" s="5"/>
      <c r="P203" s="3"/>
      <c r="Q203" s="66"/>
      <c r="R203" s="66"/>
      <c r="S203" s="66"/>
      <c r="T203" s="66"/>
      <c r="U203" s="12"/>
      <c r="V203" s="19"/>
      <c r="W203" s="19"/>
      <c r="X203" s="5"/>
      <c r="Y203" s="5"/>
    </row>
    <row r="204" spans="1:25" x14ac:dyDescent="0.25">
      <c r="A204" s="4" t="s">
        <v>64</v>
      </c>
      <c r="B204" s="111">
        <f t="shared" si="26"/>
        <v>118</v>
      </c>
      <c r="C204" s="112">
        <f t="shared" si="27"/>
        <v>78</v>
      </c>
      <c r="D204" s="113">
        <f t="shared" si="28"/>
        <v>72</v>
      </c>
      <c r="E204" s="114">
        <f t="shared" si="29"/>
        <v>98.7</v>
      </c>
      <c r="F204" s="115">
        <f t="shared" si="30"/>
        <v>12</v>
      </c>
      <c r="G204" s="116">
        <f t="shared" si="31"/>
        <v>40</v>
      </c>
      <c r="H204" s="19"/>
      <c r="I204" s="19"/>
      <c r="J204" s="5"/>
      <c r="K204" s="5"/>
      <c r="L204" s="5"/>
      <c r="M204" s="5"/>
      <c r="N204" s="5"/>
      <c r="O204" s="5"/>
      <c r="P204" s="3"/>
      <c r="Q204" s="66"/>
      <c r="R204" s="66"/>
      <c r="S204" s="66"/>
      <c r="T204" s="66"/>
      <c r="U204" s="12"/>
      <c r="V204" s="19"/>
      <c r="W204" s="19"/>
      <c r="X204" s="5"/>
      <c r="Y204" s="5"/>
    </row>
    <row r="205" spans="1:25" x14ac:dyDescent="0.25">
      <c r="A205" s="4" t="s">
        <v>65</v>
      </c>
      <c r="B205" s="111">
        <f t="shared" si="26"/>
        <v>120</v>
      </c>
      <c r="C205" s="112">
        <f t="shared" si="27"/>
        <v>80</v>
      </c>
      <c r="D205" s="113">
        <f t="shared" si="28"/>
        <v>78</v>
      </c>
      <c r="E205" s="114">
        <f t="shared" si="29"/>
        <v>98.6</v>
      </c>
      <c r="F205" s="115">
        <f t="shared" si="30"/>
        <v>14</v>
      </c>
      <c r="G205" s="116">
        <f t="shared" si="31"/>
        <v>40</v>
      </c>
      <c r="H205" s="19"/>
      <c r="I205" s="19"/>
      <c r="J205" s="5"/>
      <c r="K205" s="5"/>
      <c r="L205" s="5"/>
      <c r="M205" s="5"/>
      <c r="N205" s="5"/>
      <c r="O205" s="5"/>
      <c r="P205" s="3"/>
      <c r="Q205" s="66"/>
      <c r="R205" s="66"/>
      <c r="S205" s="66"/>
      <c r="T205" s="66"/>
      <c r="U205" s="12"/>
      <c r="V205" s="19"/>
      <c r="W205" s="19"/>
      <c r="X205" s="5"/>
      <c r="Y205" s="5"/>
    </row>
  </sheetData>
  <phoneticPr fontId="3" type="noConversion"/>
  <dataValidations count="1">
    <dataValidation type="list" allowBlank="1" showInputMessage="1" showErrorMessage="1" sqref="A38 A35" xr:uid="{00000000-0002-0000-0000-000000000000}">
      <formula1>"Yes,No"</formula1>
    </dataValidation>
  </dataValidations>
  <pageMargins left="0.5" right="0.5" top="0.5" bottom="0.5" header="0.05" footer="0.05"/>
  <pageSetup orientation="landscape" r:id="rId1"/>
  <ignoredErrors>
    <ignoredError sqref="E78:E13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in Color</vt:lpstr>
      <vt:lpstr>Running AVG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2011-01-22T03:57:39Z</cp:lastPrinted>
  <dcterms:created xsi:type="dcterms:W3CDTF">2008-11-02T20:44:44Z</dcterms:created>
  <dcterms:modified xsi:type="dcterms:W3CDTF">2021-11-01T22:55:05Z</dcterms:modified>
</cp:coreProperties>
</file>